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9"/>
  </bookViews>
  <sheets>
    <sheet name="день 1" sheetId="1" r:id="rId1"/>
    <sheet name="день 2" sheetId="2" r:id="rId2"/>
    <sheet name="день 4" sheetId="3" r:id="rId3"/>
    <sheet name="день 3" sheetId="4" r:id="rId4"/>
    <sheet name="день 5" sheetId="5" r:id="rId5"/>
    <sheet name="день 6" sheetId="6" r:id="rId6"/>
    <sheet name="день 7" sheetId="7" r:id="rId7"/>
    <sheet name="день 9" sheetId="8" r:id="rId8"/>
    <sheet name="день 8" sheetId="9" r:id="rId9"/>
    <sheet name="день 10" sheetId="10" r:id="rId10"/>
    <sheet name="нормы" sheetId="11" r:id="rId11"/>
    <sheet name="БЖУ" sheetId="12" r:id="rId12"/>
    <sheet name="% соотн по приемам пищи" sheetId="13" r:id="rId13"/>
    <sheet name="Лист1" sheetId="14" r:id="rId14"/>
  </sheets>
  <definedNames>
    <definedName name="_xlnm.Print_Area" localSheetId="9">'день 10'!$A$1:$L$110</definedName>
    <definedName name="_xlnm.Print_Area" localSheetId="2">'день 4'!$A$1:$L$120</definedName>
    <definedName name="_xlnm.Print_Area" localSheetId="4">'день 5'!$A$1:$M$109</definedName>
    <definedName name="_xlnm.Print_Area" localSheetId="6">'день 7'!$A$1:$L$112</definedName>
    <definedName name="_xlnm.Print_Area" localSheetId="7">'день 9'!$A$1:$L$111</definedName>
    <definedName name="_xlnm.Print_Area" localSheetId="10">нормы!$A$1:$P$35</definedName>
  </definedNames>
  <calcPr calcId="145621"/>
</workbook>
</file>

<file path=xl/calcChain.xml><?xml version="1.0" encoding="utf-8"?>
<calcChain xmlns="http://schemas.openxmlformats.org/spreadsheetml/2006/main">
  <c r="F15" i="13" l="1"/>
  <c r="E15" i="13"/>
  <c r="D15" i="13"/>
  <c r="C15" i="13"/>
  <c r="B15" i="13"/>
  <c r="E15" i="12"/>
  <c r="D15" i="12"/>
  <c r="C15" i="12"/>
  <c r="B15" i="12"/>
  <c r="H23" i="10" l="1"/>
  <c r="G23" i="10"/>
  <c r="F23" i="10"/>
  <c r="E23" i="10"/>
  <c r="H105" i="9"/>
  <c r="G105" i="9"/>
  <c r="F105" i="9"/>
  <c r="E105" i="9"/>
  <c r="E79" i="9"/>
  <c r="E62" i="9"/>
  <c r="D62" i="9"/>
  <c r="I25" i="9"/>
  <c r="E25" i="9"/>
  <c r="D25" i="9"/>
  <c r="H21" i="8"/>
  <c r="G21" i="8"/>
  <c r="F21" i="8"/>
  <c r="E21" i="8"/>
  <c r="I100" i="7"/>
  <c r="G100" i="7"/>
  <c r="F100" i="7"/>
  <c r="E100" i="7"/>
  <c r="D100" i="7"/>
  <c r="E78" i="7"/>
  <c r="E67" i="7"/>
  <c r="I24" i="7"/>
  <c r="E24" i="7"/>
  <c r="D24" i="7"/>
  <c r="E77" i="6"/>
  <c r="H24" i="6"/>
  <c r="G24" i="6"/>
  <c r="F24" i="6"/>
  <c r="E24" i="6"/>
  <c r="I25" i="5"/>
  <c r="E25" i="5"/>
  <c r="D25" i="5"/>
  <c r="I22" i="5"/>
  <c r="H22" i="5"/>
  <c r="G22" i="5"/>
  <c r="F22" i="5"/>
  <c r="E22" i="5"/>
  <c r="D22" i="5"/>
  <c r="E92" i="4"/>
  <c r="H23" i="4"/>
  <c r="G23" i="4"/>
  <c r="F23" i="4"/>
  <c r="E23" i="4"/>
  <c r="H108" i="3"/>
  <c r="G108" i="3"/>
  <c r="F108" i="3"/>
  <c r="E108" i="3"/>
  <c r="I23" i="3"/>
  <c r="E23" i="3"/>
  <c r="D23" i="3"/>
  <c r="E81" i="2" l="1"/>
  <c r="I23" i="2"/>
  <c r="G23" i="2"/>
  <c r="F23" i="2"/>
  <c r="E23" i="2"/>
  <c r="D23" i="2"/>
  <c r="I92" i="1"/>
  <c r="G92" i="1"/>
  <c r="F92" i="1"/>
  <c r="E92" i="1"/>
  <c r="D92" i="1"/>
  <c r="E70" i="1"/>
  <c r="E64" i="1"/>
  <c r="D64" i="1"/>
  <c r="I23" i="1"/>
  <c r="E23" i="1"/>
  <c r="D23" i="1"/>
  <c r="P7" i="11" l="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P6" i="11"/>
  <c r="O6" i="11"/>
  <c r="F110" i="2" l="1"/>
  <c r="G110" i="2"/>
  <c r="H110" i="2"/>
  <c r="I110" i="2"/>
  <c r="F102" i="8" l="1"/>
  <c r="G102" i="8"/>
  <c r="H102" i="8"/>
  <c r="I102" i="8"/>
  <c r="F100" i="6" l="1"/>
  <c r="G100" i="6"/>
  <c r="H100" i="6"/>
  <c r="I100" i="6"/>
  <c r="I101" i="10" l="1"/>
  <c r="B109" i="10" s="1"/>
  <c r="H101" i="10"/>
  <c r="G101" i="10"/>
  <c r="F101" i="10"/>
  <c r="C101" i="10"/>
  <c r="I69" i="10"/>
  <c r="B108" i="10" s="1"/>
  <c r="H69" i="10"/>
  <c r="G69" i="10"/>
  <c r="F69" i="10"/>
  <c r="C69" i="10"/>
  <c r="I65" i="10"/>
  <c r="B107" i="10" s="1"/>
  <c r="H65" i="10"/>
  <c r="G65" i="10"/>
  <c r="F65" i="10"/>
  <c r="C65" i="10"/>
  <c r="I24" i="10"/>
  <c r="B106" i="10" s="1"/>
  <c r="H24" i="10"/>
  <c r="G24" i="10"/>
  <c r="F24" i="10"/>
  <c r="I22" i="10"/>
  <c r="B105" i="10" s="1"/>
  <c r="H22" i="10"/>
  <c r="G22" i="10"/>
  <c r="F22" i="10"/>
  <c r="C22" i="10"/>
  <c r="I108" i="9"/>
  <c r="B116" i="9" s="1"/>
  <c r="H108" i="9"/>
  <c r="G108" i="9"/>
  <c r="F108" i="9"/>
  <c r="C108" i="9"/>
  <c r="I80" i="9"/>
  <c r="B115" i="9" s="1"/>
  <c r="H80" i="9"/>
  <c r="G80" i="9"/>
  <c r="F80" i="9"/>
  <c r="C80" i="9"/>
  <c r="I66" i="9"/>
  <c r="B114" i="9" s="1"/>
  <c r="H66" i="9"/>
  <c r="G66" i="9"/>
  <c r="F66" i="9"/>
  <c r="C66" i="9"/>
  <c r="I26" i="9"/>
  <c r="B113" i="9" s="1"/>
  <c r="H26" i="9"/>
  <c r="G26" i="9"/>
  <c r="F26" i="9"/>
  <c r="I24" i="9"/>
  <c r="B112" i="9" s="1"/>
  <c r="H24" i="9"/>
  <c r="G24" i="9"/>
  <c r="F24" i="9"/>
  <c r="C24" i="9"/>
  <c r="H102" i="10" l="1"/>
  <c r="F102" i="10"/>
  <c r="G102" i="10"/>
  <c r="B110" i="10"/>
  <c r="C107" i="10" s="1"/>
  <c r="I102" i="10"/>
  <c r="G109" i="9"/>
  <c r="F109" i="9"/>
  <c r="H109" i="9"/>
  <c r="B117" i="9"/>
  <c r="C114" i="9" s="1"/>
  <c r="I109" i="9"/>
  <c r="C106" i="10" l="1"/>
  <c r="C108" i="10"/>
  <c r="C105" i="10"/>
  <c r="C109" i="10"/>
  <c r="C113" i="9"/>
  <c r="C115" i="9"/>
  <c r="C112" i="9"/>
  <c r="C116" i="9"/>
  <c r="B110" i="8" l="1"/>
  <c r="C102" i="8"/>
  <c r="I77" i="8"/>
  <c r="B109" i="8" s="1"/>
  <c r="H77" i="8"/>
  <c r="G77" i="8"/>
  <c r="F77" i="8"/>
  <c r="C77" i="8"/>
  <c r="I58" i="8"/>
  <c r="B108" i="8" s="1"/>
  <c r="H58" i="8"/>
  <c r="G58" i="8"/>
  <c r="F58" i="8"/>
  <c r="C58" i="8"/>
  <c r="I22" i="8"/>
  <c r="B107" i="8" s="1"/>
  <c r="H22" i="8"/>
  <c r="G22" i="8"/>
  <c r="F22" i="8"/>
  <c r="I20" i="8"/>
  <c r="B106" i="8" s="1"/>
  <c r="H20" i="8"/>
  <c r="G20" i="8"/>
  <c r="F20" i="8"/>
  <c r="C20" i="8"/>
  <c r="I103" i="7"/>
  <c r="B111" i="7" s="1"/>
  <c r="H103" i="7"/>
  <c r="G103" i="7"/>
  <c r="F103" i="7"/>
  <c r="C103" i="7"/>
  <c r="I79" i="7"/>
  <c r="B110" i="7" s="1"/>
  <c r="H79" i="7"/>
  <c r="G79" i="7"/>
  <c r="F79" i="7"/>
  <c r="C79" i="7"/>
  <c r="I71" i="7"/>
  <c r="B109" i="7" s="1"/>
  <c r="H71" i="7"/>
  <c r="G71" i="7"/>
  <c r="F71" i="7"/>
  <c r="C71" i="7"/>
  <c r="I25" i="7"/>
  <c r="B108" i="7" s="1"/>
  <c r="H25" i="7"/>
  <c r="G25" i="7"/>
  <c r="F25" i="7"/>
  <c r="C25" i="7"/>
  <c r="I23" i="7"/>
  <c r="H23" i="7"/>
  <c r="G23" i="7"/>
  <c r="F23" i="7"/>
  <c r="C23" i="7"/>
  <c r="H104" i="7" l="1"/>
  <c r="F104" i="7"/>
  <c r="H103" i="8"/>
  <c r="G103" i="8"/>
  <c r="F103" i="8"/>
  <c r="B111" i="8"/>
  <c r="C108" i="8" s="1"/>
  <c r="I103" i="8"/>
  <c r="G104" i="7"/>
  <c r="I104" i="7"/>
  <c r="B107" i="7"/>
  <c r="B108" i="6"/>
  <c r="C100" i="6"/>
  <c r="I78" i="6"/>
  <c r="B107" i="6" s="1"/>
  <c r="H78" i="6"/>
  <c r="G78" i="6"/>
  <c r="F78" i="6"/>
  <c r="C78" i="6"/>
  <c r="I75" i="6"/>
  <c r="B106" i="6" s="1"/>
  <c r="H75" i="6"/>
  <c r="G75" i="6"/>
  <c r="F75" i="6"/>
  <c r="C75" i="6"/>
  <c r="I25" i="6"/>
  <c r="B105" i="6" s="1"/>
  <c r="H25" i="6"/>
  <c r="G25" i="6"/>
  <c r="F25" i="6"/>
  <c r="I23" i="6"/>
  <c r="B104" i="6" s="1"/>
  <c r="H23" i="6"/>
  <c r="G23" i="6"/>
  <c r="F23" i="6"/>
  <c r="C23" i="6"/>
  <c r="C73" i="5"/>
  <c r="I100" i="5"/>
  <c r="B108" i="5" s="1"/>
  <c r="H100" i="5"/>
  <c r="G100" i="5"/>
  <c r="F100" i="5"/>
  <c r="C100" i="5"/>
  <c r="I73" i="5"/>
  <c r="B107" i="5" s="1"/>
  <c r="H73" i="5"/>
  <c r="G73" i="5"/>
  <c r="F73" i="5"/>
  <c r="I69" i="5"/>
  <c r="B106" i="5" s="1"/>
  <c r="H69" i="5"/>
  <c r="G69" i="5"/>
  <c r="F69" i="5"/>
  <c r="C69" i="5"/>
  <c r="I26" i="5"/>
  <c r="B105" i="5" s="1"/>
  <c r="H26" i="5"/>
  <c r="G26" i="5"/>
  <c r="F26" i="5"/>
  <c r="C26" i="5"/>
  <c r="I24" i="5"/>
  <c r="B104" i="5" s="1"/>
  <c r="H24" i="5"/>
  <c r="G24" i="5"/>
  <c r="F24" i="5"/>
  <c r="C24" i="5"/>
  <c r="I117" i="4"/>
  <c r="B125" i="4" s="1"/>
  <c r="H117" i="4"/>
  <c r="G117" i="4"/>
  <c r="F117" i="4"/>
  <c r="C117" i="4"/>
  <c r="I93" i="4"/>
  <c r="B124" i="4" s="1"/>
  <c r="H93" i="4"/>
  <c r="G93" i="4"/>
  <c r="F93" i="4"/>
  <c r="C93" i="4"/>
  <c r="I72" i="4"/>
  <c r="B123" i="4" s="1"/>
  <c r="H72" i="4"/>
  <c r="G72" i="4"/>
  <c r="F72" i="4"/>
  <c r="C72" i="4"/>
  <c r="I24" i="4"/>
  <c r="B122" i="4" s="1"/>
  <c r="H24" i="4"/>
  <c r="G24" i="4"/>
  <c r="F24" i="4"/>
  <c r="I22" i="4"/>
  <c r="B121" i="4" s="1"/>
  <c r="H22" i="4"/>
  <c r="G22" i="4"/>
  <c r="F22" i="4"/>
  <c r="C22" i="4"/>
  <c r="I111" i="3"/>
  <c r="B119" i="3" s="1"/>
  <c r="H111" i="3"/>
  <c r="G111" i="3"/>
  <c r="F111" i="3"/>
  <c r="C111" i="3"/>
  <c r="I83" i="3"/>
  <c r="B118" i="3" s="1"/>
  <c r="H83" i="3"/>
  <c r="G83" i="3"/>
  <c r="F83" i="3"/>
  <c r="C83" i="3"/>
  <c r="I63" i="3"/>
  <c r="B117" i="3" s="1"/>
  <c r="H63" i="3"/>
  <c r="G63" i="3"/>
  <c r="F63" i="3"/>
  <c r="C63" i="3"/>
  <c r="I24" i="3"/>
  <c r="B116" i="3" s="1"/>
  <c r="H24" i="3"/>
  <c r="G24" i="3"/>
  <c r="F24" i="3"/>
  <c r="I22" i="3"/>
  <c r="B115" i="3" s="1"/>
  <c r="H22" i="3"/>
  <c r="G22" i="3"/>
  <c r="F22" i="3"/>
  <c r="C22" i="3"/>
  <c r="C24" i="2"/>
  <c r="C82" i="2"/>
  <c r="F82" i="2"/>
  <c r="G82" i="2"/>
  <c r="H82" i="2"/>
  <c r="I82" i="2"/>
  <c r="C107" i="8" l="1"/>
  <c r="C109" i="8"/>
  <c r="C106" i="8"/>
  <c r="C110" i="8"/>
  <c r="B112" i="7"/>
  <c r="C107" i="7" s="1"/>
  <c r="H101" i="6"/>
  <c r="F101" i="6"/>
  <c r="G101" i="6"/>
  <c r="B109" i="6"/>
  <c r="C106" i="6" s="1"/>
  <c r="I101" i="6"/>
  <c r="G101" i="5"/>
  <c r="F101" i="5"/>
  <c r="H101" i="5"/>
  <c r="B109" i="5"/>
  <c r="C105" i="5" s="1"/>
  <c r="I101" i="5"/>
  <c r="H118" i="4"/>
  <c r="G118" i="4"/>
  <c r="F118" i="4"/>
  <c r="B126" i="4"/>
  <c r="C123" i="4" s="1"/>
  <c r="I118" i="4"/>
  <c r="H112" i="3"/>
  <c r="F112" i="3"/>
  <c r="G112" i="3"/>
  <c r="B120" i="3"/>
  <c r="C117" i="3" s="1"/>
  <c r="I112" i="3"/>
  <c r="C109" i="7" l="1"/>
  <c r="C110" i="7"/>
  <c r="C111" i="7"/>
  <c r="C108" i="7"/>
  <c r="C105" i="6"/>
  <c r="C107" i="6"/>
  <c r="C104" i="6"/>
  <c r="C108" i="6"/>
  <c r="C108" i="5"/>
  <c r="C106" i="5"/>
  <c r="C104" i="5"/>
  <c r="C107" i="5"/>
  <c r="C122" i="4"/>
  <c r="C124" i="4"/>
  <c r="C121" i="4"/>
  <c r="C125" i="4"/>
  <c r="C118" i="3"/>
  <c r="C116" i="3"/>
  <c r="C115" i="3"/>
  <c r="C119" i="3"/>
  <c r="B118" i="2" l="1"/>
  <c r="C110" i="2"/>
  <c r="B117" i="2"/>
  <c r="I69" i="2"/>
  <c r="B116" i="2" s="1"/>
  <c r="H69" i="2"/>
  <c r="G69" i="2"/>
  <c r="F69" i="2"/>
  <c r="C69" i="2"/>
  <c r="I24" i="2"/>
  <c r="B115" i="2" s="1"/>
  <c r="H24" i="2"/>
  <c r="G24" i="2"/>
  <c r="F24" i="2"/>
  <c r="I22" i="2"/>
  <c r="B114" i="2" s="1"/>
  <c r="H22" i="2"/>
  <c r="G22" i="2"/>
  <c r="F22" i="2"/>
  <c r="C22" i="2"/>
  <c r="H111" i="2" l="1"/>
  <c r="F111" i="2"/>
  <c r="G111" i="2"/>
  <c r="B119" i="2"/>
  <c r="C116" i="2" s="1"/>
  <c r="I111" i="2"/>
  <c r="C117" i="2" l="1"/>
  <c r="C115" i="2"/>
  <c r="C114" i="2"/>
  <c r="C118" i="2"/>
  <c r="F95" i="1" l="1"/>
  <c r="G95" i="1"/>
  <c r="H95" i="1"/>
  <c r="I95" i="1"/>
  <c r="B103" i="1" s="1"/>
  <c r="C95" i="1"/>
  <c r="F71" i="1"/>
  <c r="G71" i="1"/>
  <c r="H71" i="1"/>
  <c r="I71" i="1"/>
  <c r="B102" i="1" s="1"/>
  <c r="C71" i="1"/>
  <c r="F68" i="1" l="1"/>
  <c r="G68" i="1"/>
  <c r="H68" i="1"/>
  <c r="I68" i="1"/>
  <c r="B101" i="1" s="1"/>
  <c r="C68" i="1"/>
  <c r="F24" i="1" l="1"/>
  <c r="G24" i="1"/>
  <c r="H24" i="1"/>
  <c r="I24" i="1"/>
  <c r="B100" i="1" s="1"/>
  <c r="F22" i="1"/>
  <c r="G22" i="1"/>
  <c r="H22" i="1"/>
  <c r="I22" i="1"/>
  <c r="C22" i="1"/>
  <c r="H96" i="1" l="1"/>
  <c r="G96" i="1"/>
  <c r="F96" i="1"/>
  <c r="I96" i="1"/>
  <c r="B99" i="1"/>
  <c r="B104" i="1" l="1"/>
  <c r="C99" i="1" s="1"/>
  <c r="C102" i="1" l="1"/>
  <c r="C103" i="1"/>
  <c r="C101" i="1"/>
  <c r="C100" i="1"/>
</calcChain>
</file>

<file path=xl/sharedStrings.xml><?xml version="1.0" encoding="utf-8"?>
<sst xmlns="http://schemas.openxmlformats.org/spreadsheetml/2006/main" count="1612" uniqueCount="458">
  <si>
    <t>Меню приготавливаемых блюд</t>
  </si>
  <si>
    <r>
      <rPr>
        <b/>
        <sz val="12"/>
        <color theme="1"/>
        <rFont val="Times New Roman"/>
        <family val="1"/>
        <charset val="204"/>
      </rPr>
      <t>Возрастная категория:</t>
    </r>
    <r>
      <rPr>
        <sz val="12"/>
        <color theme="1"/>
        <rFont val="Times New Roman"/>
        <family val="1"/>
        <charset val="204"/>
      </rPr>
      <t xml:space="preserve"> 3-6 лет</t>
    </r>
  </si>
  <si>
    <t>Прием пищи</t>
  </si>
  <si>
    <t>Наименование блюда</t>
  </si>
  <si>
    <t>Вес блюда</t>
  </si>
  <si>
    <t>белки</t>
  </si>
  <si>
    <t>жиры</t>
  </si>
  <si>
    <t>углеводы</t>
  </si>
  <si>
    <t>Пищевые вещества</t>
  </si>
  <si>
    <t>Энергетическая ценность</t>
  </si>
  <si>
    <t>№ рецептуры</t>
  </si>
  <si>
    <t>брутто</t>
  </si>
  <si>
    <t>нетто</t>
  </si>
  <si>
    <t xml:space="preserve">Закладка </t>
  </si>
  <si>
    <t>Неделя 1  День 1</t>
  </si>
  <si>
    <t>Завтрак</t>
  </si>
  <si>
    <t>Каша манная молочная жидкая</t>
  </si>
  <si>
    <t>Пермь</t>
  </si>
  <si>
    <t>крупа манная</t>
  </si>
  <si>
    <t xml:space="preserve">молоко </t>
  </si>
  <si>
    <t>сахар</t>
  </si>
  <si>
    <t>соль</t>
  </si>
  <si>
    <t>Масса каши</t>
  </si>
  <si>
    <t>масло сливочное</t>
  </si>
  <si>
    <t>Сыр твердый</t>
  </si>
  <si>
    <t>Кофейный напиток  с молоком</t>
  </si>
  <si>
    <t>кофейный напиток</t>
  </si>
  <si>
    <t>молоко</t>
  </si>
  <si>
    <t>вода</t>
  </si>
  <si>
    <t>Хлеб пшеничный</t>
  </si>
  <si>
    <t>Хлеб ржано-пшеничный</t>
  </si>
  <si>
    <t>Итого завтрак</t>
  </si>
  <si>
    <t>Второй завтрак</t>
  </si>
  <si>
    <t>Итого за второй завтрак</t>
  </si>
  <si>
    <t>Обед</t>
  </si>
  <si>
    <t>Свекла</t>
  </si>
  <si>
    <t xml:space="preserve">Лук  репчатый </t>
  </si>
  <si>
    <t>Томатная паста 25% сухих в-в</t>
  </si>
  <si>
    <t>Масло растительное</t>
  </si>
  <si>
    <t>Лимонная кислота</t>
  </si>
  <si>
    <t>Сахар</t>
  </si>
  <si>
    <t>Икра свекольная</t>
  </si>
  <si>
    <t>№110</t>
  </si>
  <si>
    <t>С-П</t>
  </si>
  <si>
    <t xml:space="preserve">говядина бескостная </t>
  </si>
  <si>
    <t>масса отварного мяса</t>
  </si>
  <si>
    <t>масса готового мясного бульона</t>
  </si>
  <si>
    <t>горох лущеный</t>
  </si>
  <si>
    <t>картофель</t>
  </si>
  <si>
    <t>морковь</t>
  </si>
  <si>
    <t>лук репчатый</t>
  </si>
  <si>
    <t>масло растительное</t>
  </si>
  <si>
    <t>зелень</t>
  </si>
  <si>
    <t xml:space="preserve">Суп картофельный с бобовыми </t>
  </si>
  <si>
    <t>№36</t>
  </si>
  <si>
    <t xml:space="preserve">лавровый лист </t>
  </si>
  <si>
    <t>томатная паста</t>
  </si>
  <si>
    <t>мука пшеничная</t>
  </si>
  <si>
    <t>масса тушеного мяса</t>
  </si>
  <si>
    <t>масса соуса</t>
  </si>
  <si>
    <t>Капуста белокочанная</t>
  </si>
  <si>
    <t>Масло сливочное 72,5% жирности</t>
  </si>
  <si>
    <t xml:space="preserve">Морковь </t>
  </si>
  <si>
    <t>Лук  репчатый</t>
  </si>
  <si>
    <t>Мука пшеничная в/с</t>
  </si>
  <si>
    <t>Петрушка (зелень)</t>
  </si>
  <si>
    <t>Капуста тушеная</t>
  </si>
  <si>
    <t>№200</t>
  </si>
  <si>
    <t>Компот из смеси сухофруктов</t>
  </si>
  <si>
    <t>смесь сухофруктов</t>
  </si>
  <si>
    <t>Итого за обед</t>
  </si>
  <si>
    <t>Полдник</t>
  </si>
  <si>
    <t>№728 С-П</t>
  </si>
  <si>
    <t>Итого за полдник</t>
  </si>
  <si>
    <t>Ужин</t>
  </si>
  <si>
    <t>Фрикадельки рыбные</t>
  </si>
  <si>
    <t>№147</t>
  </si>
  <si>
    <t>минтай потр. обезгл.</t>
  </si>
  <si>
    <t>молоко или вода</t>
  </si>
  <si>
    <t>яйца</t>
  </si>
  <si>
    <t>1/5шт</t>
  </si>
  <si>
    <t xml:space="preserve">чай </t>
  </si>
  <si>
    <t>Итого за ужин</t>
  </si>
  <si>
    <t>Итого за день</t>
  </si>
  <si>
    <t>№90</t>
  </si>
  <si>
    <t>Хлеб ржаной</t>
  </si>
  <si>
    <t>Мука пшеничная</t>
  </si>
  <si>
    <t>Картофель</t>
  </si>
  <si>
    <t>Кондитерские изд</t>
  </si>
  <si>
    <t>Чай</t>
  </si>
  <si>
    <t>Птица</t>
  </si>
  <si>
    <t xml:space="preserve">Творог </t>
  </si>
  <si>
    <t>Сметана</t>
  </si>
  <si>
    <t>Сыр</t>
  </si>
  <si>
    <t>Крупы,бобовые</t>
  </si>
  <si>
    <t>Крахмал</t>
  </si>
  <si>
    <t>Овощи св.,в т.ч. томат-пюре, зелень</t>
  </si>
  <si>
    <t>Фрукты свежие</t>
  </si>
  <si>
    <t>Соки фруктовые и овощные</t>
  </si>
  <si>
    <t>Сухофрукты</t>
  </si>
  <si>
    <t>Коф.напиток</t>
  </si>
  <si>
    <t>Какао-порошок</t>
  </si>
  <si>
    <t>Мясо 1-й категории</t>
  </si>
  <si>
    <t>Субпродукты</t>
  </si>
  <si>
    <t>Рыба(филе), в т.ч. слабо или малосоленое</t>
  </si>
  <si>
    <t>Молоко, молочная и кисломолочная продукция</t>
  </si>
  <si>
    <t>Масло сливочное</t>
  </si>
  <si>
    <t xml:space="preserve">Яйцо </t>
  </si>
  <si>
    <t>Дрожжи хлебопекарные</t>
  </si>
  <si>
    <t>Соль пищевая поваренная йодированная</t>
  </si>
  <si>
    <t>Наименование пищевой продукции или группы пищевой продукции</t>
  </si>
  <si>
    <t>Дни недели</t>
  </si>
  <si>
    <t>Удельный вес выполнения норм (%)</t>
  </si>
  <si>
    <t>Норма в день на 1 человека (граммов, нетто)</t>
  </si>
  <si>
    <t>Среднее за сутки</t>
  </si>
  <si>
    <t>Макаронные изделия</t>
  </si>
  <si>
    <t>Норматив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</si>
  <si>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</si>
  <si>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</si>
  <si>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</si>
  <si>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</si>
  <si>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</si>
  <si>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</si>
  <si>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</si>
  <si>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</si>
  <si>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</si>
  <si>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</si>
  <si>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Белки,г</t>
  </si>
  <si>
    <t>Жиры,г</t>
  </si>
  <si>
    <t>Углеводы,г</t>
  </si>
  <si>
    <t>Энергетическая ценность,ккал</t>
  </si>
  <si>
    <t>Среднее за 10 дней</t>
  </si>
  <si>
    <t xml:space="preserve">                                                        Распределение в процентном отношении потребления пищевых веществ и энергии  по приемам пищи для  детей 3-7 лет </t>
  </si>
  <si>
    <t>ОБЬЕМ</t>
  </si>
  <si>
    <t>Ккал</t>
  </si>
  <si>
    <t>%</t>
  </si>
  <si>
    <t>Норма</t>
  </si>
  <si>
    <t>ЗАВТРАК</t>
  </si>
  <si>
    <t>ЗАВТРАК второй</t>
  </si>
  <si>
    <t>ОБЕД</t>
  </si>
  <si>
    <t>ПОЛДНИК</t>
  </si>
  <si>
    <t>УЖИН</t>
  </si>
  <si>
    <t>ИТОГО</t>
  </si>
  <si>
    <t>Неделя 1  День 2</t>
  </si>
  <si>
    <t>Запеканка из творога</t>
  </si>
  <si>
    <t>Творог</t>
  </si>
  <si>
    <t>Молоко</t>
  </si>
  <si>
    <t>Яйцо</t>
  </si>
  <si>
    <t>Ванилин</t>
  </si>
  <si>
    <t>Сухари</t>
  </si>
  <si>
    <t>Молоко цельное сгущенное с сахаром</t>
  </si>
  <si>
    <t>№117</t>
  </si>
  <si>
    <t>1/10шт</t>
  </si>
  <si>
    <t>Молоко кипяченое</t>
  </si>
  <si>
    <t>Лимонная  кислота</t>
  </si>
  <si>
    <t xml:space="preserve">Вода </t>
  </si>
  <si>
    <t>Маринад овощной с томатом</t>
  </si>
  <si>
    <t>№601</t>
  </si>
  <si>
    <t>говядина бескостная</t>
  </si>
  <si>
    <t>капуста свежая</t>
  </si>
  <si>
    <t>горошек зеленый консер.</t>
  </si>
  <si>
    <t>петрушка(зелень)</t>
  </si>
  <si>
    <t>сметана</t>
  </si>
  <si>
    <t>№35</t>
  </si>
  <si>
    <t xml:space="preserve">Суп из овощей </t>
  </si>
  <si>
    <t>масса пассерованного лука</t>
  </si>
  <si>
    <t>Соус томатный</t>
  </si>
  <si>
    <t>печень говяжья</t>
  </si>
  <si>
    <t>масса готовой печени</t>
  </si>
  <si>
    <t>соус сметанный</t>
  </si>
  <si>
    <t>№162</t>
  </si>
  <si>
    <t>крупа рисовая</t>
  </si>
  <si>
    <t>Напиток витаминный</t>
  </si>
  <si>
    <t>концентрат напитка</t>
  </si>
  <si>
    <t>дрожжи прессованные</t>
  </si>
  <si>
    <t>Масса теста</t>
  </si>
  <si>
    <t>-</t>
  </si>
  <si>
    <t xml:space="preserve">яйцо для смазки </t>
  </si>
  <si>
    <t>масло растительное для смазки листов</t>
  </si>
  <si>
    <t>Тефтели из говядины паровые</t>
  </si>
  <si>
    <t>Хлеб пш.</t>
  </si>
  <si>
    <t>Лук репч</t>
  </si>
  <si>
    <t>Масло слив.</t>
  </si>
  <si>
    <t>масса пассер.лука</t>
  </si>
  <si>
    <t>№173</t>
  </si>
  <si>
    <t>№228</t>
  </si>
  <si>
    <t>Макаронные изделия отварные</t>
  </si>
  <si>
    <t>макаронные изделия</t>
  </si>
  <si>
    <t>Масло слив</t>
  </si>
  <si>
    <t>Соль</t>
  </si>
  <si>
    <t>№194</t>
  </si>
  <si>
    <t>чай</t>
  </si>
  <si>
    <t>вода или молоко</t>
  </si>
  <si>
    <t>Неделя 1  День 3</t>
  </si>
  <si>
    <t>Омлет с зеленым горошком</t>
  </si>
  <si>
    <t>яйцо</t>
  </si>
  <si>
    <t>Масса  омлетной  смеси</t>
  </si>
  <si>
    <t>Горошек зеленый консервированный</t>
  </si>
  <si>
    <t>Масло  сливочное</t>
  </si>
  <si>
    <t>№111</t>
  </si>
  <si>
    <t>Чай с молоком</t>
  </si>
  <si>
    <t>Вода</t>
  </si>
  <si>
    <t>Икра морковная</t>
  </si>
  <si>
    <t>свекла</t>
  </si>
  <si>
    <t>лимонная кислота</t>
  </si>
  <si>
    <t>Борщ с капустой и картофелем</t>
  </si>
  <si>
    <t>№27</t>
  </si>
  <si>
    <t>Курица в соусе с томатом</t>
  </si>
  <si>
    <t>курица</t>
  </si>
  <si>
    <t>Лук репчатый</t>
  </si>
  <si>
    <t>чеснок</t>
  </si>
  <si>
    <t xml:space="preserve">Каша пшенная рассыпчатая </t>
  </si>
  <si>
    <t>крупа пшено</t>
  </si>
  <si>
    <t>№179</t>
  </si>
  <si>
    <t>№189</t>
  </si>
  <si>
    <t>Пирожок печеный с капустой</t>
  </si>
  <si>
    <t>тесто дрожжевое</t>
  </si>
  <si>
    <t>мука на подпыл</t>
  </si>
  <si>
    <t>фарш из свежей капусты</t>
  </si>
  <si>
    <t>масса готовой капусты</t>
  </si>
  <si>
    <t>яйцо для смазки пирожков</t>
  </si>
  <si>
    <t>С-Петербург</t>
  </si>
  <si>
    <t>Рыбные хлебцы(паровые)</t>
  </si>
  <si>
    <t>Минтай потрошенный обезглавленный</t>
  </si>
  <si>
    <t xml:space="preserve">Хлеб пшеничный </t>
  </si>
  <si>
    <t>1/7шт</t>
  </si>
  <si>
    <t>№145</t>
  </si>
  <si>
    <t xml:space="preserve">Картофель отварной </t>
  </si>
  <si>
    <t>№204</t>
  </si>
  <si>
    <t>Кисель плодово-ягодный</t>
  </si>
  <si>
    <t>Концентрат киселя</t>
  </si>
  <si>
    <t>2шт</t>
  </si>
  <si>
    <t>Неделя 1  День 4</t>
  </si>
  <si>
    <t>Суп молочный с макаронными изделиями</t>
  </si>
  <si>
    <t>№44</t>
  </si>
  <si>
    <t>Какао с молоком</t>
  </si>
  <si>
    <t>какао-порошок</t>
  </si>
  <si>
    <t>№248</t>
  </si>
  <si>
    <t>Маринад овощной со свеклой</t>
  </si>
  <si>
    <t xml:space="preserve">Свекла </t>
  </si>
  <si>
    <t>Вода (для разведения лимон. кислоты)</t>
  </si>
  <si>
    <t>Вода (для разведения муки)</t>
  </si>
  <si>
    <t>№894</t>
  </si>
  <si>
    <t>Москва</t>
  </si>
  <si>
    <t xml:space="preserve">Крупа рисовая </t>
  </si>
  <si>
    <t>Морковь</t>
  </si>
  <si>
    <t>Огурцы соленые</t>
  </si>
  <si>
    <t>Зелень</t>
  </si>
  <si>
    <t xml:space="preserve">Сметана </t>
  </si>
  <si>
    <t>Рассольник домашний</t>
  </si>
  <si>
    <t>№32</t>
  </si>
  <si>
    <t xml:space="preserve">капуста </t>
  </si>
  <si>
    <t>Рыба, тушенная в томате с овощами</t>
  </si>
  <si>
    <t>Минтай потрошеный обезглавленный</t>
  </si>
  <si>
    <t>Вода  или  бульон</t>
  </si>
  <si>
    <t>Томат-паста</t>
  </si>
  <si>
    <t>Масло  растительное</t>
  </si>
  <si>
    <t xml:space="preserve">Сахар </t>
  </si>
  <si>
    <t>Лавровый лист</t>
  </si>
  <si>
    <t>Масса  тушеной рыбы</t>
  </si>
  <si>
    <t>Масса  готовой  рыбы с тушеными овощами и соусом</t>
  </si>
  <si>
    <t>№144</t>
  </si>
  <si>
    <t>№206</t>
  </si>
  <si>
    <t>Кнели из говядины</t>
  </si>
  <si>
    <t>Говядина бескостная</t>
  </si>
  <si>
    <t xml:space="preserve">Молоко </t>
  </si>
  <si>
    <t>Яйцо ( белки)</t>
  </si>
  <si>
    <t>0,1шт.</t>
  </si>
  <si>
    <t>Масло сливочное на смазывание формы</t>
  </si>
  <si>
    <t>Неделя 1  День 5</t>
  </si>
  <si>
    <t>творог</t>
  </si>
  <si>
    <t>мука пшен</t>
  </si>
  <si>
    <t>Горошек зеленый консервированный отварной</t>
  </si>
  <si>
    <t>Горошек зеленый консер</t>
  </si>
  <si>
    <t xml:space="preserve">Свекольник </t>
  </si>
  <si>
    <t>№34</t>
  </si>
  <si>
    <t>Голубцы ленивые</t>
  </si>
  <si>
    <t>Говядина бескостная замороженная</t>
  </si>
  <si>
    <t>Крупа рисовая</t>
  </si>
  <si>
    <t>№150</t>
  </si>
  <si>
    <t>Каша гречневая рассыпчатая</t>
  </si>
  <si>
    <t>крупа гречневая</t>
  </si>
  <si>
    <t>масса каши</t>
  </si>
  <si>
    <t>№186</t>
  </si>
  <si>
    <t>№255</t>
  </si>
  <si>
    <t>Тесто дрожжевое:</t>
  </si>
  <si>
    <t>Яйца</t>
  </si>
  <si>
    <t>Дрожжи прессованные</t>
  </si>
  <si>
    <t>Мука на подпыл</t>
  </si>
  <si>
    <t>Масло раст для смазки листов</t>
  </si>
  <si>
    <t>№289</t>
  </si>
  <si>
    <t>Тефтели рыбные</t>
  </si>
  <si>
    <t>№146</t>
  </si>
  <si>
    <t>минтай потр обезгл</t>
  </si>
  <si>
    <t>мало растит</t>
  </si>
  <si>
    <t>Картофель, тушеный с луком</t>
  </si>
  <si>
    <t>Соус томатный № 228</t>
  </si>
  <si>
    <t>№234</t>
  </si>
  <si>
    <t>Соус молочный</t>
  </si>
  <si>
    <t>№219</t>
  </si>
  <si>
    <t>Витаминизированные напитки</t>
  </si>
  <si>
    <t>Неделя 2  День 1</t>
  </si>
  <si>
    <t>Каша овсяная из "Геркулеса" жидкая</t>
  </si>
  <si>
    <t>крупа "Геркулес"</t>
  </si>
  <si>
    <t>№93</t>
  </si>
  <si>
    <t>Фрукт (яблоко)</t>
  </si>
  <si>
    <t>капуста</t>
  </si>
  <si>
    <t>Щи из свежей капусты с картофелем</t>
  </si>
  <si>
    <t xml:space="preserve">Котлеты, биточки, шницели </t>
  </si>
  <si>
    <t>Говядина  бескостная</t>
  </si>
  <si>
    <t>Молоко или  вода</t>
  </si>
  <si>
    <t xml:space="preserve">Сухари                 </t>
  </si>
  <si>
    <t>№161</t>
  </si>
  <si>
    <t>Печень говяжья  замороженная</t>
  </si>
  <si>
    <t xml:space="preserve">Масса готовой печени </t>
  </si>
  <si>
    <t>Масса макарон отварных</t>
  </si>
  <si>
    <t xml:space="preserve">Лук репчатый </t>
  </si>
  <si>
    <t>Масса припущенного лука</t>
  </si>
  <si>
    <t>Сухари панировочные</t>
  </si>
  <si>
    <t>Масса полуфабриката</t>
  </si>
  <si>
    <t>Макаронник с субпродуктами</t>
  </si>
  <si>
    <t>Неделя 2  День 2</t>
  </si>
  <si>
    <t>Молоко цельное 2,5% жирности</t>
  </si>
  <si>
    <t>Огурцы свежие</t>
  </si>
  <si>
    <t>Фрикадельки из говядины паровые</t>
  </si>
  <si>
    <t>№175</t>
  </si>
  <si>
    <t xml:space="preserve">вода </t>
  </si>
  <si>
    <t>Неделя 2  День 3</t>
  </si>
  <si>
    <t xml:space="preserve">Омлет натуральный </t>
  </si>
  <si>
    <t>Сельдь с луком</t>
  </si>
  <si>
    <t xml:space="preserve"> филе сельди слабосоленое</t>
  </si>
  <si>
    <t>масса отварной мякоти птицы</t>
  </si>
  <si>
    <t>масса готового  бульона</t>
  </si>
  <si>
    <t>Курица  1 кат. потрошенная</t>
  </si>
  <si>
    <t>Рис, припущенный с томатом</t>
  </si>
  <si>
    <t>№193</t>
  </si>
  <si>
    <t xml:space="preserve">Пирожок печеный с морковью </t>
  </si>
  <si>
    <t>фарш морковный</t>
  </si>
  <si>
    <t>масса готовой моркови</t>
  </si>
  <si>
    <t>Суфле  из картофеля</t>
  </si>
  <si>
    <t xml:space="preserve">Молоко цельное 2,5% жирности </t>
  </si>
  <si>
    <t>Соус молочный для запекания</t>
  </si>
  <si>
    <t>Рассольник ленинградский</t>
  </si>
  <si>
    <t>№33</t>
  </si>
  <si>
    <t>№82</t>
  </si>
  <si>
    <t>1/3шт</t>
  </si>
  <si>
    <t>Неделя 2  День 4</t>
  </si>
  <si>
    <t>Каша "Дружба"</t>
  </si>
  <si>
    <t>№84</t>
  </si>
  <si>
    <t>крупа пшенная</t>
  </si>
  <si>
    <t>Неделя 2  День 5</t>
  </si>
  <si>
    <t>крупа перловая</t>
  </si>
  <si>
    <t>Суп крестьянский с крупой</t>
  </si>
  <si>
    <t>№42</t>
  </si>
  <si>
    <t>Котлеты или биточки рыбные</t>
  </si>
  <si>
    <t>№134</t>
  </si>
  <si>
    <t>минтай потр. обезгл</t>
  </si>
  <si>
    <t>Мука пшеничная(на подпыл)</t>
  </si>
  <si>
    <t>Сахар-песок</t>
  </si>
  <si>
    <t xml:space="preserve">Масло сливочное 72,5% жирности </t>
  </si>
  <si>
    <t>Соль поваренная йодированная</t>
  </si>
  <si>
    <t>Масса  теста</t>
  </si>
  <si>
    <t>Запеканка капустная</t>
  </si>
  <si>
    <t>№61</t>
  </si>
  <si>
    <t>Масса припущенной капусты</t>
  </si>
  <si>
    <t>сухари</t>
  </si>
  <si>
    <t>ванилин</t>
  </si>
  <si>
    <t>№294</t>
  </si>
  <si>
    <t>1/13шт</t>
  </si>
  <si>
    <t>1/30шт</t>
  </si>
  <si>
    <t>№299</t>
  </si>
  <si>
    <t>№303</t>
  </si>
  <si>
    <t>0,03шт</t>
  </si>
  <si>
    <t>Булочка  ванильная</t>
  </si>
  <si>
    <t xml:space="preserve">яйца </t>
  </si>
  <si>
    <t>яйца для смазки</t>
  </si>
  <si>
    <t>1/17шт</t>
  </si>
  <si>
    <t>1/33шт</t>
  </si>
  <si>
    <t>Сдоба обыкновенная</t>
  </si>
  <si>
    <t>масло растительное для разделки</t>
  </si>
  <si>
    <t>Кукуруза отварная</t>
  </si>
  <si>
    <t>кукуруза консерв</t>
  </si>
  <si>
    <t>№331</t>
  </si>
  <si>
    <t>Суп картофельный с макаронными изделиями</t>
  </si>
  <si>
    <t>№38</t>
  </si>
  <si>
    <t>Помидоры свежие</t>
  </si>
  <si>
    <t>Булочка молочная</t>
  </si>
  <si>
    <t>№123</t>
  </si>
  <si>
    <t>3,37шт</t>
  </si>
  <si>
    <t>Кондитерское изделие(печенье)</t>
  </si>
  <si>
    <t>0,21шт</t>
  </si>
  <si>
    <t>Картофельное пюре</t>
  </si>
  <si>
    <t>Печень говяжья  по-строгановски</t>
  </si>
  <si>
    <t>№159</t>
  </si>
  <si>
    <t>№487</t>
  </si>
  <si>
    <t>№273</t>
  </si>
  <si>
    <t>№280</t>
  </si>
  <si>
    <t>№56</t>
  </si>
  <si>
    <t>по сборнику</t>
  </si>
  <si>
    <t>Чай черный байховый с сахаром</t>
  </si>
  <si>
    <t>Выполнение среднесуточных наборов пищевой продукции (минимальных) для детей с 3 до 7 лет (в нетто г,мл на 1 ребенка в сутки)</t>
  </si>
  <si>
    <t xml:space="preserve">                                                        Распределение потребности в пищевых веществах,энергии суточного рациона питания детей  3 -7 лет</t>
  </si>
  <si>
    <t>Печень говяжья по-строгановски</t>
  </si>
  <si>
    <t>Суфле из кур</t>
  </si>
  <si>
    <t>№183</t>
  </si>
  <si>
    <t>вода или бульон</t>
  </si>
  <si>
    <t>масло сливочное на смазку</t>
  </si>
  <si>
    <t>яйцо для смазки ватрушки</t>
  </si>
  <si>
    <t>№91</t>
  </si>
  <si>
    <t>Повидло яблочное</t>
  </si>
  <si>
    <t>0,15шт</t>
  </si>
  <si>
    <t>Ватрушка с творогом</t>
  </si>
  <si>
    <t>1/26шт</t>
  </si>
  <si>
    <t>фарш творожный №315</t>
  </si>
  <si>
    <t xml:space="preserve">Рагу из овощей </t>
  </si>
  <si>
    <t>№77</t>
  </si>
  <si>
    <t>№443</t>
  </si>
  <si>
    <t>соус сметанный №585 С-П</t>
  </si>
  <si>
    <t>№196</t>
  </si>
  <si>
    <t xml:space="preserve">Гуляш </t>
  </si>
  <si>
    <t>54-9гн-2020</t>
  </si>
  <si>
    <t>54-2гн-2020</t>
  </si>
  <si>
    <t>54-1гн-2020</t>
  </si>
  <si>
    <t>1 неделя</t>
  </si>
  <si>
    <t>2 неделя</t>
  </si>
  <si>
    <t>Сок яблочный осветленный</t>
  </si>
  <si>
    <t>Фрукт (банан)</t>
  </si>
  <si>
    <r>
      <rPr>
        <b/>
        <sz val="12"/>
        <color theme="1"/>
        <rFont val="Times New Roman"/>
        <family val="1"/>
        <charset val="204"/>
      </rPr>
      <t>Возрастная категория:</t>
    </r>
    <r>
      <rPr>
        <sz val="12"/>
        <color theme="1"/>
        <rFont val="Times New Roman"/>
        <family val="1"/>
        <charset val="204"/>
      </rPr>
      <t xml:space="preserve"> 3-7 лет</t>
    </r>
  </si>
  <si>
    <t>Кондитерское изделие(вафля)</t>
  </si>
  <si>
    <t>№54-2Т Новосибирск</t>
  </si>
  <si>
    <t>№152 Пермь</t>
  </si>
  <si>
    <t>№644 С-П</t>
  </si>
  <si>
    <t>№255 Пермь</t>
  </si>
  <si>
    <t>Новосибирск</t>
  </si>
  <si>
    <t>Крупа манная</t>
  </si>
  <si>
    <t>1/25шт.</t>
  </si>
  <si>
    <t>1/25 шт.</t>
  </si>
  <si>
    <t>Чай с лимоном</t>
  </si>
  <si>
    <t>Чай черный с сахаром</t>
  </si>
  <si>
    <t>крупа пшеничная</t>
  </si>
  <si>
    <t xml:space="preserve">вода или овощной отвар </t>
  </si>
  <si>
    <t>Лимон</t>
  </si>
  <si>
    <t xml:space="preserve">№255 </t>
  </si>
  <si>
    <t>8,(4</t>
  </si>
  <si>
    <t>№255ПЕрмь</t>
  </si>
  <si>
    <t>№644 С.П.</t>
  </si>
  <si>
    <t>Картофель отварной</t>
  </si>
  <si>
    <t xml:space="preserve">№204 </t>
  </si>
  <si>
    <t>Компот из сухофруктов</t>
  </si>
  <si>
    <t>сухофрукты</t>
  </si>
  <si>
    <t>№ 644 С.П.</t>
  </si>
  <si>
    <t>№24-2гн Новосибирск</t>
  </si>
  <si>
    <t>№215</t>
  </si>
  <si>
    <t>Здобнов</t>
  </si>
  <si>
    <t>лимон</t>
  </si>
  <si>
    <t>№260</t>
  </si>
  <si>
    <t>Возрастная категория: 3-7 лет</t>
  </si>
  <si>
    <t>Каша  молочная пшеничная жидкая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</si>
</sst>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9"/>
      <name val="Arial Cyr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family val="2"/>
      <charset val="204"/>
    </font>
    <font>
      <b/>
      <sz val="12"/>
      <color indexed="8"/>
      <name val="Times"/>
      <family val="1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1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0" borderId="1" xfId="0" applyFont="1" applyFill="1" applyBorder="1"/>
    <xf numFmtId="0" fontId="4" fillId="0" borderId="1" xfId="0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2" fillId="0" borderId="11" xfId="0" applyFont="1" applyBorder="1"/>
    <xf numFmtId="0" fontId="3" fillId="0" borderId="11" xfId="0" applyFont="1" applyBorder="1"/>
    <xf numFmtId="0" fontId="9" fillId="0" borderId="11" xfId="0" applyFont="1" applyBorder="1"/>
    <xf numFmtId="0" fontId="2" fillId="6" borderId="1" xfId="0" applyFont="1" applyFill="1" applyBorder="1"/>
    <xf numFmtId="2" fontId="2" fillId="6" borderId="1" xfId="0" applyNumberFormat="1" applyFont="1" applyFill="1" applyBorder="1"/>
    <xf numFmtId="0" fontId="9" fillId="0" borderId="1" xfId="0" applyFont="1" applyBorder="1" applyAlignment="1">
      <alignment wrapText="1"/>
    </xf>
    <xf numFmtId="0" fontId="5" fillId="0" borderId="24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8" xfId="0" applyFont="1" applyBorder="1"/>
    <xf numFmtId="0" fontId="4" fillId="0" borderId="23" xfId="0" applyFont="1" applyBorder="1"/>
    <xf numFmtId="0" fontId="5" fillId="0" borderId="30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32" xfId="0" applyFont="1" applyBorder="1" applyAlignment="1">
      <alignment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5" fillId="5" borderId="19" xfId="0" applyFont="1" applyFill="1" applyBorder="1" applyAlignment="1">
      <alignment horizontal="center"/>
    </xf>
    <xf numFmtId="0" fontId="2" fillId="0" borderId="15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2" fillId="7" borderId="30" xfId="0" applyFont="1" applyFill="1" applyBorder="1" applyAlignment="1">
      <alignment vertical="center" wrapText="1"/>
    </xf>
    <xf numFmtId="164" fontId="5" fillId="7" borderId="31" xfId="0" applyNumberFormat="1" applyFont="1" applyFill="1" applyBorder="1" applyAlignment="1">
      <alignment horizontal="center" vertical="center" wrapText="1"/>
    </xf>
    <xf numFmtId="164" fontId="5" fillId="7" borderId="30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/>
    </xf>
    <xf numFmtId="0" fontId="2" fillId="0" borderId="7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9" fontId="2" fillId="5" borderId="10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2" fillId="7" borderId="8" xfId="0" applyFont="1" applyFill="1" applyBorder="1" applyAlignment="1">
      <alignment vertical="center" wrapText="1"/>
    </xf>
    <xf numFmtId="1" fontId="5" fillId="7" borderId="10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0" fontId="14" fillId="2" borderId="17" xfId="0" applyFont="1" applyFill="1" applyBorder="1"/>
    <xf numFmtId="0" fontId="1" fillId="0" borderId="15" xfId="0" applyFont="1" applyBorder="1"/>
    <xf numFmtId="164" fontId="1" fillId="3" borderId="14" xfId="0" applyNumberFormat="1" applyFont="1" applyFill="1" applyBorder="1"/>
    <xf numFmtId="9" fontId="1" fillId="5" borderId="15" xfId="0" applyNumberFormat="1" applyFont="1" applyFill="1" applyBorder="1" applyAlignment="1">
      <alignment horizontal="center"/>
    </xf>
    <xf numFmtId="0" fontId="14" fillId="2" borderId="4" xfId="0" applyFont="1" applyFill="1" applyBorder="1"/>
    <xf numFmtId="164" fontId="1" fillId="3" borderId="6" xfId="0" applyNumberFormat="1" applyFont="1" applyFill="1" applyBorder="1"/>
    <xf numFmtId="9" fontId="1" fillId="5" borderId="5" xfId="0" applyNumberFormat="1" applyFont="1" applyFill="1" applyBorder="1" applyAlignment="1">
      <alignment horizontal="center"/>
    </xf>
    <xf numFmtId="0" fontId="15" fillId="3" borderId="28" xfId="0" applyFont="1" applyFill="1" applyBorder="1"/>
    <xf numFmtId="0" fontId="1" fillId="3" borderId="19" xfId="0" applyFont="1" applyFill="1" applyBorder="1"/>
    <xf numFmtId="0" fontId="13" fillId="0" borderId="0" xfId="0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6" fillId="2" borderId="28" xfId="0" applyFont="1" applyFill="1" applyBorder="1"/>
    <xf numFmtId="0" fontId="16" fillId="2" borderId="7" xfId="0" applyFont="1" applyFill="1" applyBorder="1"/>
    <xf numFmtId="0" fontId="16" fillId="2" borderId="19" xfId="0" applyFont="1" applyFill="1" applyBorder="1"/>
    <xf numFmtId="0" fontId="16" fillId="5" borderId="7" xfId="0" applyFont="1" applyFill="1" applyBorder="1"/>
    <xf numFmtId="2" fontId="1" fillId="0" borderId="5" xfId="0" applyNumberFormat="1" applyFont="1" applyBorder="1"/>
    <xf numFmtId="2" fontId="1" fillId="3" borderId="7" xfId="0" applyNumberFormat="1" applyFont="1" applyFill="1" applyBorder="1"/>
    <xf numFmtId="164" fontId="4" fillId="0" borderId="1" xfId="0" applyNumberFormat="1" applyFont="1" applyBorder="1"/>
    <xf numFmtId="0" fontId="18" fillId="0" borderId="1" xfId="1" applyNumberFormat="1" applyFont="1" applyFill="1" applyBorder="1" applyAlignment="1">
      <alignment horizontal="left" wrapText="1"/>
    </xf>
    <xf numFmtId="0" fontId="2" fillId="0" borderId="1" xfId="0" applyFont="1" applyFill="1" applyBorder="1"/>
    <xf numFmtId="0" fontId="9" fillId="0" borderId="1" xfId="0" applyFont="1" applyBorder="1"/>
    <xf numFmtId="0" fontId="19" fillId="0" borderId="1" xfId="1" applyNumberFormat="1" applyFont="1" applyFill="1" applyBorder="1" applyAlignment="1">
      <alignment horizontal="center"/>
    </xf>
    <xf numFmtId="0" fontId="3" fillId="0" borderId="16" xfId="0" applyFont="1" applyBorder="1"/>
    <xf numFmtId="0" fontId="5" fillId="0" borderId="12" xfId="0" applyFont="1" applyBorder="1" applyAlignment="1">
      <alignment wrapText="1"/>
    </xf>
    <xf numFmtId="164" fontId="4" fillId="0" borderId="11" xfId="0" applyNumberFormat="1" applyFont="1" applyBorder="1"/>
    <xf numFmtId="0" fontId="4" fillId="0" borderId="33" xfId="0" applyFont="1" applyBorder="1"/>
    <xf numFmtId="0" fontId="4" fillId="0" borderId="2" xfId="0" applyFont="1" applyBorder="1"/>
    <xf numFmtId="164" fontId="4" fillId="0" borderId="34" xfId="0" applyNumberFormat="1" applyFont="1" applyBorder="1"/>
    <xf numFmtId="0" fontId="4" fillId="0" borderId="20" xfId="0" applyFont="1" applyBorder="1"/>
    <xf numFmtId="0" fontId="4" fillId="0" borderId="30" xfId="0" applyFont="1" applyBorder="1"/>
    <xf numFmtId="0" fontId="4" fillId="0" borderId="5" xfId="0" applyFont="1" applyBorder="1"/>
    <xf numFmtId="0" fontId="4" fillId="0" borderId="12" xfId="0" applyFont="1" applyBorder="1"/>
    <xf numFmtId="0" fontId="4" fillId="0" borderId="32" xfId="0" applyFont="1" applyBorder="1"/>
    <xf numFmtId="0" fontId="5" fillId="0" borderId="31" xfId="0" applyFont="1" applyBorder="1"/>
    <xf numFmtId="0" fontId="5" fillId="0" borderId="6" xfId="0" applyFont="1" applyBorder="1"/>
    <xf numFmtId="0" fontId="5" fillId="0" borderId="13" xfId="0" applyFont="1" applyBorder="1"/>
    <xf numFmtId="0" fontId="5" fillId="0" borderId="21" xfId="0" applyFont="1" applyBorder="1"/>
    <xf numFmtId="0" fontId="4" fillId="0" borderId="35" xfId="0" applyFont="1" applyBorder="1"/>
    <xf numFmtId="0" fontId="4" fillId="0" borderId="3" xfId="0" applyFont="1" applyBorder="1"/>
    <xf numFmtId="164" fontId="4" fillId="0" borderId="3" xfId="0" applyNumberFormat="1" applyFont="1" applyBorder="1"/>
    <xf numFmtId="164" fontId="4" fillId="0" borderId="36" xfId="0" applyNumberFormat="1" applyFont="1" applyBorder="1"/>
    <xf numFmtId="0" fontId="4" fillId="0" borderId="22" xfId="0" applyFont="1" applyBorder="1"/>
    <xf numFmtId="164" fontId="4" fillId="0" borderId="2" xfId="0" applyNumberFormat="1" applyFont="1" applyBorder="1"/>
    <xf numFmtId="164" fontId="4" fillId="0" borderId="5" xfId="0" applyNumberFormat="1" applyFont="1" applyBorder="1"/>
    <xf numFmtId="0" fontId="9" fillId="0" borderId="0" xfId="0" applyFont="1" applyAlignment="1">
      <alignment wrapText="1"/>
    </xf>
    <xf numFmtId="0" fontId="3" fillId="0" borderId="2" xfId="0" applyFont="1" applyBorder="1"/>
    <xf numFmtId="0" fontId="2" fillId="0" borderId="1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2" fillId="0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4" fillId="0" borderId="2" xfId="0" applyFont="1" applyFill="1" applyBorder="1"/>
    <xf numFmtId="0" fontId="4" fillId="0" borderId="5" xfId="0" applyFont="1" applyFill="1" applyBorder="1"/>
    <xf numFmtId="0" fontId="5" fillId="0" borderId="6" xfId="0" applyFont="1" applyFill="1" applyBorder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9" fillId="0" borderId="0" xfId="0" applyFont="1" applyBorder="1"/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/>
    <xf numFmtId="0" fontId="4" fillId="0" borderId="0" xfId="0" applyFont="1" applyBorder="1" applyAlignment="1">
      <alignment horizontal="justify" vertical="center"/>
    </xf>
    <xf numFmtId="164" fontId="0" fillId="0" borderId="0" xfId="0" applyNumberFormat="1"/>
    <xf numFmtId="0" fontId="9" fillId="0" borderId="1" xfId="0" applyFont="1" applyFill="1" applyBorder="1"/>
    <xf numFmtId="0" fontId="18" fillId="0" borderId="0" xfId="1" applyNumberFormat="1" applyFont="1" applyFill="1" applyBorder="1" applyAlignment="1">
      <alignment horizontal="left" wrapText="1"/>
    </xf>
    <xf numFmtId="0" fontId="19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11" xfId="0" applyFont="1" applyFill="1" applyBorder="1"/>
    <xf numFmtId="0" fontId="9" fillId="0" borderId="1" xfId="0" applyFont="1" applyFill="1" applyBorder="1" applyAlignment="1">
      <alignment wrapText="1"/>
    </xf>
    <xf numFmtId="0" fontId="3" fillId="0" borderId="3" xfId="0" applyFont="1" applyFill="1" applyBorder="1"/>
    <xf numFmtId="0" fontId="2" fillId="0" borderId="11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2" xfId="0" applyFont="1" applyBorder="1"/>
    <xf numFmtId="0" fontId="3" fillId="0" borderId="34" xfId="0" applyFont="1" applyBorder="1"/>
    <xf numFmtId="0" fontId="3" fillId="3" borderId="16" xfId="0" applyFont="1" applyFill="1" applyBorder="1"/>
    <xf numFmtId="0" fontId="2" fillId="3" borderId="16" xfId="0" applyFont="1" applyFill="1" applyBorder="1" applyAlignment="1">
      <alignment horizontal="center"/>
    </xf>
    <xf numFmtId="164" fontId="5" fillId="7" borderId="10" xfId="0" applyNumberFormat="1" applyFont="1" applyFill="1" applyBorder="1" applyAlignment="1">
      <alignment horizontal="center" vertical="center" wrapText="1"/>
    </xf>
    <xf numFmtId="164" fontId="2" fillId="0" borderId="38" xfId="0" applyNumberFormat="1" applyFont="1" applyBorder="1" applyAlignment="1"/>
    <xf numFmtId="164" fontId="2" fillId="0" borderId="4" xfId="0" applyNumberFormat="1" applyFont="1" applyBorder="1" applyAlignment="1"/>
    <xf numFmtId="164" fontId="2" fillId="0" borderId="4" xfId="0" applyNumberFormat="1" applyFont="1" applyFill="1" applyBorder="1" applyAlignment="1"/>
    <xf numFmtId="164" fontId="2" fillId="0" borderId="39" xfId="0" applyNumberFormat="1" applyFont="1" applyFill="1" applyBorder="1" applyAlignment="1"/>
    <xf numFmtId="0" fontId="2" fillId="0" borderId="40" xfId="0" applyFont="1" applyFill="1" applyBorder="1"/>
    <xf numFmtId="0" fontId="0" fillId="0" borderId="41" xfId="0" applyBorder="1"/>
    <xf numFmtId="0" fontId="0" fillId="0" borderId="15" xfId="0" applyBorder="1"/>
    <xf numFmtId="0" fontId="21" fillId="0" borderId="0" xfId="0" applyFont="1"/>
    <xf numFmtId="0" fontId="22" fillId="0" borderId="1" xfId="0" applyFont="1" applyBorder="1"/>
    <xf numFmtId="0" fontId="22" fillId="0" borderId="3" xfId="0" applyFont="1" applyBorder="1"/>
    <xf numFmtId="0" fontId="17" fillId="0" borderId="5" xfId="0" applyFont="1" applyBorder="1" applyAlignment="1">
      <alignment wrapText="1"/>
    </xf>
    <xf numFmtId="0" fontId="23" fillId="0" borderId="1" xfId="0" applyFont="1" applyBorder="1"/>
    <xf numFmtId="0" fontId="23" fillId="0" borderId="0" xfId="0" applyFont="1"/>
    <xf numFmtId="0" fontId="9" fillId="0" borderId="1" xfId="1" applyNumberFormat="1" applyFont="1" applyFill="1" applyBorder="1" applyAlignment="1">
      <alignment horizontal="left" wrapText="1"/>
    </xf>
    <xf numFmtId="0" fontId="2" fillId="0" borderId="1" xfId="1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8" fillId="2" borderId="1" xfId="1" applyNumberFormat="1" applyFont="1" applyFill="1" applyBorder="1" applyAlignment="1">
      <alignment horizontal="left" wrapText="1"/>
    </xf>
    <xf numFmtId="0" fontId="25" fillId="0" borderId="1" xfId="0" applyFont="1" applyBorder="1" applyAlignment="1">
      <alignment horizontal="center"/>
    </xf>
    <xf numFmtId="0" fontId="26" fillId="0" borderId="1" xfId="1" applyNumberFormat="1" applyFont="1" applyFill="1" applyBorder="1" applyAlignment="1">
      <alignment horizontal="left"/>
    </xf>
    <xf numFmtId="0" fontId="26" fillId="0" borderId="1" xfId="1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2" fontId="2" fillId="0" borderId="1" xfId="0" applyNumberFormat="1" applyFont="1" applyFill="1" applyBorder="1"/>
    <xf numFmtId="0" fontId="19" fillId="0" borderId="1" xfId="1" applyNumberFormat="1" applyFont="1" applyFill="1" applyBorder="1" applyAlignment="1">
      <alignment horizontal="right"/>
    </xf>
    <xf numFmtId="4" fontId="2" fillId="0" borderId="1" xfId="0" applyNumberFormat="1" applyFont="1" applyFill="1" applyBorder="1"/>
    <xf numFmtId="0" fontId="26" fillId="0" borderId="1" xfId="1" applyNumberFormat="1" applyFont="1" applyFill="1" applyBorder="1" applyAlignment="1">
      <alignment horizontal="left" wrapText="1"/>
    </xf>
    <xf numFmtId="0" fontId="26" fillId="0" borderId="1" xfId="1" applyNumberFormat="1" applyFont="1" applyFill="1" applyBorder="1" applyAlignment="1">
      <alignment horizontal="right"/>
    </xf>
    <xf numFmtId="0" fontId="19" fillId="2" borderId="1" xfId="1" applyNumberFormat="1" applyFont="1" applyFill="1" applyBorder="1" applyAlignment="1">
      <alignment horizontal="center"/>
    </xf>
    <xf numFmtId="0" fontId="26" fillId="2" borderId="1" xfId="1" applyNumberFormat="1" applyFont="1" applyFill="1" applyBorder="1" applyAlignment="1">
      <alignment horizontal="right"/>
    </xf>
    <xf numFmtId="0" fontId="26" fillId="2" borderId="1" xfId="1" applyNumberFormat="1" applyFont="1" applyFill="1" applyBorder="1" applyAlignment="1">
      <alignment horizontal="center"/>
    </xf>
    <xf numFmtId="0" fontId="2" fillId="0" borderId="3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9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2" fillId="4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5" fillId="0" borderId="0" xfId="0" applyFont="1"/>
    <xf numFmtId="0" fontId="25" fillId="0" borderId="0" xfId="0" applyFont="1" applyBorder="1"/>
    <xf numFmtId="0" fontId="26" fillId="2" borderId="1" xfId="1" applyNumberFormat="1" applyFont="1" applyFill="1" applyBorder="1" applyAlignment="1">
      <alignment horizontal="left" wrapText="1"/>
    </xf>
    <xf numFmtId="0" fontId="26" fillId="2" borderId="0" xfId="1" applyNumberFormat="1" applyFont="1" applyFill="1" applyBorder="1" applyAlignment="1">
      <alignment horizontal="left" wrapText="1"/>
    </xf>
    <xf numFmtId="0" fontId="18" fillId="0" borderId="1" xfId="1" applyNumberFormat="1" applyFont="1" applyFill="1" applyBorder="1" applyAlignment="1">
      <alignment horizontal="left"/>
    </xf>
    <xf numFmtId="164" fontId="3" fillId="0" borderId="1" xfId="0" applyNumberFormat="1" applyFont="1" applyBorder="1"/>
    <xf numFmtId="0" fontId="3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8" fillId="2" borderId="1" xfId="0" applyFont="1" applyFill="1" applyBorder="1"/>
    <xf numFmtId="0" fontId="19" fillId="0" borderId="1" xfId="0" applyFont="1" applyBorder="1" applyAlignment="1">
      <alignment horizontal="center"/>
    </xf>
    <xf numFmtId="0" fontId="26" fillId="0" borderId="1" xfId="0" applyFont="1" applyBorder="1"/>
    <xf numFmtId="0" fontId="19" fillId="0" borderId="1" xfId="0" applyFont="1" applyFill="1" applyBorder="1" applyAlignment="1">
      <alignment horizontal="center"/>
    </xf>
    <xf numFmtId="0" fontId="26" fillId="2" borderId="1" xfId="0" applyFont="1" applyFill="1" applyBorder="1"/>
    <xf numFmtId="0" fontId="26" fillId="0" borderId="1" xfId="0" applyFont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2" fontId="2" fillId="3" borderId="1" xfId="0" applyNumberFormat="1" applyFont="1" applyFill="1" applyBorder="1"/>
    <xf numFmtId="0" fontId="28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wrapText="1"/>
    </xf>
    <xf numFmtId="0" fontId="19" fillId="2" borderId="1" xfId="1" applyNumberFormat="1" applyFont="1" applyFill="1" applyBorder="1" applyAlignment="1">
      <alignment horizontal="right"/>
    </xf>
    <xf numFmtId="0" fontId="2" fillId="0" borderId="0" xfId="0" applyFont="1"/>
    <xf numFmtId="0" fontId="29" fillId="2" borderId="28" xfId="0" applyFont="1" applyFill="1" applyBorder="1"/>
    <xf numFmtId="0" fontId="29" fillId="2" borderId="7" xfId="0" applyFont="1" applyFill="1" applyBorder="1"/>
    <xf numFmtId="0" fontId="29" fillId="2" borderId="19" xfId="0" applyFont="1" applyFill="1" applyBorder="1"/>
    <xf numFmtId="0" fontId="29" fillId="5" borderId="7" xfId="0" applyFont="1" applyFill="1" applyBorder="1"/>
    <xf numFmtId="0" fontId="30" fillId="0" borderId="0" xfId="0" applyFont="1" applyFill="1" applyBorder="1"/>
    <xf numFmtId="0" fontId="23" fillId="2" borderId="17" xfId="0" applyFont="1" applyFill="1" applyBorder="1"/>
    <xf numFmtId="0" fontId="3" fillId="0" borderId="15" xfId="0" applyFont="1" applyBorder="1"/>
    <xf numFmtId="164" fontId="3" fillId="3" borderId="14" xfId="0" applyNumberFormat="1" applyFont="1" applyFill="1" applyBorder="1"/>
    <xf numFmtId="9" fontId="3" fillId="5" borderId="15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9" fontId="3" fillId="0" borderId="0" xfId="0" applyNumberFormat="1" applyFont="1" applyFill="1" applyBorder="1" applyAlignment="1">
      <alignment horizontal="center"/>
    </xf>
    <xf numFmtId="0" fontId="23" fillId="2" borderId="4" xfId="0" applyFont="1" applyFill="1" applyBorder="1"/>
    <xf numFmtId="2" fontId="3" fillId="0" borderId="5" xfId="0" applyNumberFormat="1" applyFont="1" applyBorder="1"/>
    <xf numFmtId="164" fontId="3" fillId="3" borderId="6" xfId="0" applyNumberFormat="1" applyFont="1" applyFill="1" applyBorder="1"/>
    <xf numFmtId="9" fontId="3" fillId="5" borderId="5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9" fillId="3" borderId="28" xfId="0" applyFont="1" applyFill="1" applyBorder="1"/>
    <xf numFmtId="2" fontId="3" fillId="3" borderId="7" xfId="0" applyNumberFormat="1" applyFont="1" applyFill="1" applyBorder="1"/>
    <xf numFmtId="0" fontId="3" fillId="3" borderId="19" xfId="0" applyFont="1" applyFill="1" applyBorder="1"/>
    <xf numFmtId="0" fontId="3" fillId="0" borderId="7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left" wrapText="1"/>
    </xf>
    <xf numFmtId="0" fontId="29" fillId="4" borderId="1" xfId="0" applyFont="1" applyFill="1" applyBorder="1"/>
    <xf numFmtId="0" fontId="23" fillId="0" borderId="1" xfId="0" applyFont="1" applyFill="1" applyBorder="1" applyAlignment="1">
      <alignment horizontal="left" wrapText="1"/>
    </xf>
    <xf numFmtId="0" fontId="29" fillId="0" borderId="1" xfId="0" applyFont="1" applyBorder="1"/>
    <xf numFmtId="0" fontId="23" fillId="0" borderId="1" xfId="1" applyNumberFormat="1" applyFont="1" applyFill="1" applyBorder="1" applyAlignment="1">
      <alignment horizontal="left"/>
    </xf>
    <xf numFmtId="0" fontId="28" fillId="0" borderId="1" xfId="0" applyFont="1" applyFill="1" applyBorder="1" applyAlignment="1">
      <alignment horizontal="center"/>
    </xf>
    <xf numFmtId="0" fontId="23" fillId="4" borderId="1" xfId="0" applyFont="1" applyFill="1" applyBorder="1"/>
    <xf numFmtId="0" fontId="2" fillId="0" borderId="1" xfId="0" applyFont="1" applyBorder="1" applyAlignment="1">
      <alignment wrapText="1"/>
    </xf>
    <xf numFmtId="0" fontId="9" fillId="2" borderId="1" xfId="1" applyNumberFormat="1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right"/>
    </xf>
    <xf numFmtId="0" fontId="3" fillId="0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2" fontId="19" fillId="0" borderId="1" xfId="0" applyNumberFormat="1" applyFont="1" applyFill="1" applyBorder="1" applyAlignment="1">
      <alignment horizontal="center" wrapText="1"/>
    </xf>
    <xf numFmtId="0" fontId="26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19" fillId="4" borderId="1" xfId="0" applyFont="1" applyFill="1" applyBorder="1" applyAlignment="1">
      <alignment wrapText="1"/>
    </xf>
    <xf numFmtId="0" fontId="19" fillId="4" borderId="1" xfId="0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0" fontId="26" fillId="4" borderId="1" xfId="0" applyFont="1" applyFill="1" applyBorder="1"/>
    <xf numFmtId="164" fontId="26" fillId="4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left"/>
    </xf>
    <xf numFmtId="0" fontId="19" fillId="4" borderId="1" xfId="0" applyFont="1" applyFill="1" applyBorder="1" applyAlignment="1"/>
    <xf numFmtId="1" fontId="26" fillId="4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wrapText="1"/>
    </xf>
    <xf numFmtId="0" fontId="31" fillId="2" borderId="1" xfId="0" applyFont="1" applyFill="1" applyBorder="1" applyAlignment="1">
      <alignment horizontal="center"/>
    </xf>
    <xf numFmtId="0" fontId="25" fillId="0" borderId="0" xfId="0" applyFont="1" applyFill="1"/>
    <xf numFmtId="0" fontId="18" fillId="0" borderId="0" xfId="0" applyFont="1" applyBorder="1" applyAlignment="1">
      <alignment wrapText="1"/>
    </xf>
    <xf numFmtId="0" fontId="31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4" borderId="0" xfId="0" applyFont="1" applyFill="1" applyBorder="1"/>
    <xf numFmtId="0" fontId="26" fillId="0" borderId="0" xfId="0" applyFont="1" applyBorder="1" applyAlignment="1">
      <alignment vertical="center"/>
    </xf>
    <xf numFmtId="0" fontId="26" fillId="2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0" fontId="3" fillId="4" borderId="0" xfId="0" applyFont="1" applyFill="1" applyBorder="1"/>
    <xf numFmtId="0" fontId="26" fillId="0" borderId="0" xfId="0" applyFont="1" applyBorder="1" applyAlignment="1">
      <alignment horizontal="justify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2" fontId="2" fillId="4" borderId="1" xfId="0" applyNumberFormat="1" applyFont="1" applyFill="1" applyBorder="1"/>
    <xf numFmtId="0" fontId="18" fillId="4" borderId="1" xfId="0" applyFont="1" applyFill="1" applyBorder="1" applyAlignment="1">
      <alignment wrapText="1"/>
    </xf>
    <xf numFmtId="0" fontId="2" fillId="4" borderId="3" xfId="0" applyFont="1" applyFill="1" applyBorder="1"/>
    <xf numFmtId="0" fontId="26" fillId="4" borderId="1" xfId="0" applyFont="1" applyFill="1" applyBorder="1" applyAlignment="1">
      <alignment wrapText="1"/>
    </xf>
    <xf numFmtId="0" fontId="2" fillId="0" borderId="3" xfId="0" applyFont="1" applyBorder="1"/>
    <xf numFmtId="0" fontId="19" fillId="4" borderId="1" xfId="0" applyFont="1" applyFill="1" applyBorder="1" applyAlignment="1">
      <alignment horizontal="left" wrapText="1"/>
    </xf>
    <xf numFmtId="0" fontId="3" fillId="4" borderId="3" xfId="0" applyFont="1" applyFill="1" applyBorder="1"/>
    <xf numFmtId="0" fontId="9" fillId="0" borderId="11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2" fontId="19" fillId="0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wrapText="1"/>
    </xf>
    <xf numFmtId="2" fontId="26" fillId="2" borderId="1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horizontal="left" wrapText="1"/>
    </xf>
    <xf numFmtId="1" fontId="26" fillId="2" borderId="1" xfId="0" applyNumberFormat="1" applyFont="1" applyFill="1" applyBorder="1" applyAlignment="1">
      <alignment horizontal="center"/>
    </xf>
    <xf numFmtId="0" fontId="26" fillId="0" borderId="1" xfId="0" applyFont="1" applyBorder="1" applyAlignment="1">
      <alignment vertical="center"/>
    </xf>
    <xf numFmtId="2" fontId="26" fillId="0" borderId="1" xfId="0" applyNumberFormat="1" applyFont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2" fontId="26" fillId="4" borderId="1" xfId="0" applyNumberFormat="1" applyFont="1" applyFill="1" applyBorder="1" applyAlignment="1">
      <alignment horizontal="center"/>
    </xf>
    <xf numFmtId="2" fontId="26" fillId="4" borderId="1" xfId="0" applyNumberFormat="1" applyFont="1" applyFill="1" applyBorder="1" applyAlignment="1">
      <alignment horizontal="center" vertical="center"/>
    </xf>
    <xf numFmtId="0" fontId="26" fillId="0" borderId="1" xfId="0" applyFont="1" applyBorder="1" applyAlignment="1">
      <alignment horizontal="justify" vertical="center"/>
    </xf>
    <xf numFmtId="0" fontId="19" fillId="2" borderId="1" xfId="0" applyFont="1" applyFill="1" applyBorder="1" applyAlignment="1">
      <alignment horizontal="center"/>
    </xf>
    <xf numFmtId="2" fontId="19" fillId="4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/>
    </xf>
    <xf numFmtId="164" fontId="19" fillId="2" borderId="1" xfId="0" applyNumberFormat="1" applyFont="1" applyFill="1" applyBorder="1" applyAlignment="1">
      <alignment horizontal="center" wrapText="1"/>
    </xf>
    <xf numFmtId="164" fontId="19" fillId="0" borderId="1" xfId="0" applyNumberFormat="1" applyFont="1" applyBorder="1" applyAlignment="1">
      <alignment horizontal="center" wrapText="1"/>
    </xf>
    <xf numFmtId="0" fontId="26" fillId="0" borderId="1" xfId="0" applyFont="1" applyBorder="1" applyAlignment="1">
      <alignment vertical="center" wrapText="1"/>
    </xf>
    <xf numFmtId="0" fontId="26" fillId="2" borderId="1" xfId="0" applyFont="1" applyFill="1" applyBorder="1" applyAlignment="1">
      <alignment horizontal="left"/>
    </xf>
    <xf numFmtId="164" fontId="26" fillId="2" borderId="1" xfId="0" applyNumberFormat="1" applyFont="1" applyFill="1" applyBorder="1" applyAlignment="1">
      <alignment horizontal="center" vertical="center"/>
    </xf>
    <xf numFmtId="164" fontId="26" fillId="2" borderId="1" xfId="0" applyNumberFormat="1" applyFont="1" applyFill="1" applyBorder="1" applyAlignment="1">
      <alignment horizontal="center"/>
    </xf>
    <xf numFmtId="165" fontId="26" fillId="2" borderId="1" xfId="0" applyNumberFormat="1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5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25" fillId="0" borderId="1" xfId="0" applyFont="1" applyFill="1" applyBorder="1"/>
    <xf numFmtId="164" fontId="26" fillId="0" borderId="1" xfId="0" applyNumberFormat="1" applyFont="1" applyFill="1" applyBorder="1" applyAlignment="1">
      <alignment horizontal="center"/>
    </xf>
    <xf numFmtId="1" fontId="26" fillId="0" borderId="1" xfId="0" applyNumberFormat="1" applyFont="1" applyFill="1" applyBorder="1" applyAlignment="1">
      <alignment horizontal="center"/>
    </xf>
    <xf numFmtId="1" fontId="19" fillId="4" borderId="1" xfId="0" applyNumberFormat="1" applyFont="1" applyFill="1" applyBorder="1" applyAlignment="1">
      <alignment horizontal="center"/>
    </xf>
    <xf numFmtId="0" fontId="25" fillId="0" borderId="1" xfId="0" applyFont="1" applyBorder="1"/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Fill="1" applyBorder="1"/>
    <xf numFmtId="0" fontId="9" fillId="0" borderId="1" xfId="1" applyNumberFormat="1" applyFont="1" applyFill="1" applyBorder="1" applyAlignment="1">
      <alignment horizontal="left"/>
    </xf>
    <xf numFmtId="0" fontId="2" fillId="2" borderId="1" xfId="1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2" fillId="0" borderId="1" xfId="0" applyFont="1" applyBorder="1" applyAlignment="1"/>
    <xf numFmtId="0" fontId="24" fillId="0" borderId="1" xfId="0" applyFont="1" applyBorder="1" applyAlignment="1"/>
    <xf numFmtId="0" fontId="2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5" fillId="0" borderId="0" xfId="0" applyFont="1" applyAlignment="1"/>
    <xf numFmtId="0" fontId="20" fillId="0" borderId="2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27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5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9" fillId="0" borderId="1" xfId="0" applyFont="1" applyFill="1" applyBorder="1"/>
    <xf numFmtId="0" fontId="23" fillId="0" borderId="1" xfId="0" applyFont="1" applyFill="1" applyBorder="1"/>
    <xf numFmtId="0" fontId="22" fillId="0" borderId="1" xfId="0" applyFont="1" applyFill="1" applyBorder="1"/>
    <xf numFmtId="0" fontId="27" fillId="0" borderId="3" xfId="0" applyFont="1" applyBorder="1"/>
    <xf numFmtId="0" fontId="2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0" fontId="9" fillId="0" borderId="0" xfId="0" applyFont="1" applyFill="1" applyBorder="1"/>
    <xf numFmtId="0" fontId="26" fillId="0" borderId="0" xfId="1" applyNumberFormat="1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/>
    <xf numFmtId="0" fontId="2" fillId="0" borderId="3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28" fillId="0" borderId="1" xfId="0" applyFont="1" applyFill="1" applyBorder="1"/>
    <xf numFmtId="0" fontId="18" fillId="0" borderId="16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wrapText="1"/>
    </xf>
    <xf numFmtId="164" fontId="26" fillId="0" borderId="1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26" fillId="0" borderId="0" xfId="1" applyNumberFormat="1" applyFont="1" applyFill="1" applyBorder="1" applyAlignment="1">
      <alignment horizontal="left"/>
    </xf>
    <xf numFmtId="0" fontId="26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0" fontId="18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wrapText="1"/>
    </xf>
    <xf numFmtId="0" fontId="26" fillId="4" borderId="16" xfId="0" applyFont="1" applyFill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/>
    <xf numFmtId="164" fontId="26" fillId="0" borderId="16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wrapText="1"/>
    </xf>
    <xf numFmtId="164" fontId="26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0" fontId="28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6" xfId="0" applyFont="1" applyFill="1" applyBorder="1"/>
    <xf numFmtId="0" fontId="19" fillId="4" borderId="0" xfId="0" applyFont="1" applyFill="1" applyBorder="1" applyAlignment="1">
      <alignment horizontal="center"/>
    </xf>
    <xf numFmtId="0" fontId="26" fillId="4" borderId="0" xfId="0" applyFont="1" applyFill="1" applyBorder="1" applyAlignment="1">
      <alignment horizontal="center"/>
    </xf>
    <xf numFmtId="0" fontId="2" fillId="0" borderId="2" xfId="0" applyFont="1" applyFill="1" applyBorder="1"/>
    <xf numFmtId="0" fontId="3" fillId="0" borderId="0" xfId="0" applyFont="1" applyFill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84"/>
  <sheetViews>
    <sheetView view="pageBreakPreview" zoomScale="87" zoomScaleSheetLayoutView="87" workbookViewId="0">
      <selection activeCell="B72" sqref="B72"/>
    </sheetView>
  </sheetViews>
  <sheetFormatPr defaultRowHeight="15" x14ac:dyDescent="0.25"/>
  <cols>
    <col min="1" max="1" width="20.7109375" customWidth="1"/>
    <col min="2" max="2" width="22.140625" customWidth="1"/>
    <col min="8" max="9" width="10.42578125" customWidth="1"/>
    <col min="10" max="10" width="21.42578125" customWidth="1"/>
    <col min="13" max="13" width="10" bestFit="1" customWidth="1"/>
  </cols>
  <sheetData>
    <row r="1" spans="1:23" ht="18.75" x14ac:dyDescent="0.3">
      <c r="A1" s="327" t="s">
        <v>0</v>
      </c>
      <c r="B1" s="328"/>
      <c r="C1" s="328"/>
      <c r="D1" s="328"/>
      <c r="E1" s="328"/>
      <c r="F1" s="328"/>
      <c r="G1" s="328"/>
      <c r="H1" s="328"/>
      <c r="I1" s="328"/>
      <c r="J1" s="328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.75" x14ac:dyDescent="0.25">
      <c r="A2" s="2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.75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30" customHeight="1" x14ac:dyDescent="0.25">
      <c r="A5" s="332"/>
      <c r="B5" s="332"/>
      <c r="C5" s="332"/>
      <c r="D5" s="148" t="s">
        <v>11</v>
      </c>
      <c r="E5" s="148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 x14ac:dyDescent="0.25">
      <c r="A6" s="186" t="s">
        <v>14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31.5" x14ac:dyDescent="0.25">
      <c r="A7" s="4" t="s">
        <v>15</v>
      </c>
      <c r="B7" s="123" t="s">
        <v>16</v>
      </c>
      <c r="C7" s="101">
        <v>200</v>
      </c>
      <c r="D7" s="150"/>
      <c r="E7" s="150"/>
      <c r="F7" s="101">
        <v>6.04</v>
      </c>
      <c r="G7" s="101">
        <v>7.84</v>
      </c>
      <c r="H7" s="101">
        <v>30.34</v>
      </c>
      <c r="I7" s="101">
        <v>216.6</v>
      </c>
      <c r="J7" s="4" t="s">
        <v>84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5.75" x14ac:dyDescent="0.25">
      <c r="A8" s="3"/>
      <c r="B8" s="99" t="s">
        <v>18</v>
      </c>
      <c r="C8" s="150"/>
      <c r="D8" s="150">
        <v>30</v>
      </c>
      <c r="E8" s="150">
        <v>30</v>
      </c>
      <c r="F8" s="101"/>
      <c r="G8" s="101"/>
      <c r="H8" s="101"/>
      <c r="I8" s="101"/>
      <c r="J8" s="4" t="s">
        <v>17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5.75" x14ac:dyDescent="0.25">
      <c r="A9" s="3"/>
      <c r="B9" s="99" t="s">
        <v>28</v>
      </c>
      <c r="C9" s="150"/>
      <c r="D9" s="150">
        <v>68</v>
      </c>
      <c r="E9" s="150">
        <v>68</v>
      </c>
      <c r="F9" s="101"/>
      <c r="G9" s="101"/>
      <c r="H9" s="101"/>
      <c r="I9" s="101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5.75" x14ac:dyDescent="0.25">
      <c r="A10" s="3"/>
      <c r="B10" s="151" t="s">
        <v>19</v>
      </c>
      <c r="C10" s="150"/>
      <c r="D10" s="150">
        <v>103</v>
      </c>
      <c r="E10" s="150">
        <v>103</v>
      </c>
      <c r="F10" s="101"/>
      <c r="G10" s="101"/>
      <c r="H10" s="101"/>
      <c r="I10" s="101"/>
      <c r="J10" s="3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5.75" x14ac:dyDescent="0.25">
      <c r="A11" s="3"/>
      <c r="B11" s="99" t="s">
        <v>20</v>
      </c>
      <c r="C11" s="150"/>
      <c r="D11" s="150">
        <v>4.8</v>
      </c>
      <c r="E11" s="150">
        <v>4.8</v>
      </c>
      <c r="F11" s="101"/>
      <c r="G11" s="101"/>
      <c r="H11" s="101"/>
      <c r="I11" s="101"/>
      <c r="J11" s="3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5.75" x14ac:dyDescent="0.25">
      <c r="A12" s="3"/>
      <c r="B12" s="99" t="s">
        <v>21</v>
      </c>
      <c r="C12" s="150"/>
      <c r="D12" s="150">
        <v>0.8</v>
      </c>
      <c r="E12" s="150">
        <v>0.8</v>
      </c>
      <c r="F12" s="101"/>
      <c r="G12" s="101"/>
      <c r="H12" s="101"/>
      <c r="I12" s="101"/>
      <c r="J12" s="3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5.75" x14ac:dyDescent="0.25">
      <c r="A13" s="3"/>
      <c r="B13" s="70" t="s">
        <v>22</v>
      </c>
      <c r="C13" s="150"/>
      <c r="D13" s="150"/>
      <c r="E13" s="101">
        <v>195</v>
      </c>
      <c r="F13" s="101"/>
      <c r="G13" s="101"/>
      <c r="H13" s="101"/>
      <c r="I13" s="101"/>
      <c r="J13" s="3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5.75" x14ac:dyDescent="0.25">
      <c r="A14" s="3"/>
      <c r="B14" s="99" t="s">
        <v>23</v>
      </c>
      <c r="C14" s="150"/>
      <c r="D14" s="150">
        <v>5</v>
      </c>
      <c r="E14" s="150">
        <v>5</v>
      </c>
      <c r="F14" s="101"/>
      <c r="G14" s="101"/>
      <c r="H14" s="101"/>
      <c r="I14" s="101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5.75" x14ac:dyDescent="0.25">
      <c r="A15" s="3"/>
      <c r="B15" s="118" t="s">
        <v>24</v>
      </c>
      <c r="C15" s="152">
        <v>15</v>
      </c>
      <c r="D15" s="153">
        <v>16.5</v>
      </c>
      <c r="E15" s="153">
        <v>15</v>
      </c>
      <c r="F15" s="101">
        <v>3.9</v>
      </c>
      <c r="G15" s="101">
        <v>4.0199999999999996</v>
      </c>
      <c r="H15" s="101">
        <v>0</v>
      </c>
      <c r="I15" s="101">
        <v>52.8</v>
      </c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31.5" x14ac:dyDescent="0.25">
      <c r="A16" s="3"/>
      <c r="B16" s="154" t="s">
        <v>25</v>
      </c>
      <c r="C16" s="152">
        <v>200</v>
      </c>
      <c r="D16" s="155"/>
      <c r="E16" s="155"/>
      <c r="F16" s="152">
        <v>3.8</v>
      </c>
      <c r="G16" s="152">
        <v>3.5</v>
      </c>
      <c r="H16" s="152">
        <v>11.2</v>
      </c>
      <c r="I16" s="152">
        <v>91.2</v>
      </c>
      <c r="J16" s="148" t="s">
        <v>429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5.75" x14ac:dyDescent="0.25">
      <c r="A17" s="3"/>
      <c r="B17" s="156" t="s">
        <v>26</v>
      </c>
      <c r="C17" s="157"/>
      <c r="D17" s="157">
        <v>5</v>
      </c>
      <c r="E17" s="157">
        <v>5</v>
      </c>
      <c r="F17" s="152"/>
      <c r="G17" s="152"/>
      <c r="H17" s="152"/>
      <c r="I17" s="152"/>
      <c r="J17" s="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5.75" x14ac:dyDescent="0.25">
      <c r="A18" s="3"/>
      <c r="B18" s="156" t="s">
        <v>20</v>
      </c>
      <c r="C18" s="157"/>
      <c r="D18" s="157">
        <v>7</v>
      </c>
      <c r="E18" s="157">
        <v>7</v>
      </c>
      <c r="F18" s="152"/>
      <c r="G18" s="152"/>
      <c r="H18" s="152"/>
      <c r="I18" s="152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5.75" x14ac:dyDescent="0.25">
      <c r="A19" s="3"/>
      <c r="B19" s="156" t="s">
        <v>27</v>
      </c>
      <c r="C19" s="157"/>
      <c r="D19" s="157">
        <v>100</v>
      </c>
      <c r="E19" s="157">
        <v>100</v>
      </c>
      <c r="F19" s="152"/>
      <c r="G19" s="152"/>
      <c r="H19" s="152"/>
      <c r="I19" s="152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5.75" x14ac:dyDescent="0.25">
      <c r="A20" s="3"/>
      <c r="B20" s="156" t="s">
        <v>28</v>
      </c>
      <c r="C20" s="157"/>
      <c r="D20" s="157">
        <v>120</v>
      </c>
      <c r="E20" s="157">
        <v>120</v>
      </c>
      <c r="F20" s="152"/>
      <c r="G20" s="152"/>
      <c r="H20" s="152"/>
      <c r="I20" s="152"/>
      <c r="J20" s="3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5.75" x14ac:dyDescent="0.25">
      <c r="A21" s="3"/>
      <c r="B21" s="123" t="s">
        <v>85</v>
      </c>
      <c r="C21" s="152">
        <v>20</v>
      </c>
      <c r="D21" s="153">
        <v>20</v>
      </c>
      <c r="E21" s="153">
        <v>20</v>
      </c>
      <c r="F21" s="101">
        <v>1.54</v>
      </c>
      <c r="G21" s="101">
        <v>0.28000000000000003</v>
      </c>
      <c r="H21" s="101">
        <v>7.52</v>
      </c>
      <c r="I21" s="101">
        <v>40.200000000000003</v>
      </c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5.75" x14ac:dyDescent="0.25">
      <c r="A22" s="5" t="s">
        <v>31</v>
      </c>
      <c r="B22" s="6"/>
      <c r="C22" s="9">
        <f>SUM(C7:C21)</f>
        <v>435</v>
      </c>
      <c r="D22" s="6"/>
      <c r="E22" s="6"/>
      <c r="F22" s="9">
        <f>SUM(F7:F21)</f>
        <v>15.279999999999998</v>
      </c>
      <c r="G22" s="9">
        <f>SUM(G7:G21)</f>
        <v>15.639999999999999</v>
      </c>
      <c r="H22" s="9">
        <f>SUM(H7:H21)</f>
        <v>49.06</v>
      </c>
      <c r="I22" s="9">
        <f>SUM(I7:I21)</f>
        <v>400.79999999999995</v>
      </c>
      <c r="J22" s="6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5.75" x14ac:dyDescent="0.25">
      <c r="A23" s="4" t="s">
        <v>32</v>
      </c>
      <c r="B23" s="118" t="s">
        <v>425</v>
      </c>
      <c r="C23" s="101">
        <v>200</v>
      </c>
      <c r="D23" s="150">
        <f>C23</f>
        <v>200</v>
      </c>
      <c r="E23" s="150">
        <f>C23</f>
        <v>200</v>
      </c>
      <c r="F23" s="101">
        <v>0</v>
      </c>
      <c r="G23" s="101">
        <v>0</v>
      </c>
      <c r="H23" s="101">
        <v>23</v>
      </c>
      <c r="I23" s="101">
        <f>C23*92/K23</f>
        <v>92</v>
      </c>
      <c r="J23" s="3"/>
      <c r="K23" s="140">
        <v>200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31.5" x14ac:dyDescent="0.25">
      <c r="A24" s="10" t="s">
        <v>33</v>
      </c>
      <c r="B24" s="6"/>
      <c r="C24" s="6"/>
      <c r="D24" s="6"/>
      <c r="E24" s="6"/>
      <c r="F24" s="9">
        <f>SUM(F23)</f>
        <v>0</v>
      </c>
      <c r="G24" s="9">
        <f>SUM(G23)</f>
        <v>0</v>
      </c>
      <c r="H24" s="9">
        <f>SUM(H23)</f>
        <v>23</v>
      </c>
      <c r="I24" s="9">
        <f>SUM(I23)</f>
        <v>92</v>
      </c>
      <c r="J24" s="6"/>
      <c r="K24" s="2"/>
      <c r="L24" s="103"/>
      <c r="M24" s="103"/>
      <c r="N24" s="103"/>
      <c r="O24" s="103"/>
      <c r="P24" s="103"/>
      <c r="Q24" s="103"/>
      <c r="R24" s="103"/>
      <c r="S24" s="103"/>
      <c r="T24" s="103"/>
      <c r="U24" s="2"/>
      <c r="V24" s="2"/>
      <c r="W24" s="2"/>
    </row>
    <row r="25" spans="1:23" ht="15.75" x14ac:dyDescent="0.25">
      <c r="A25" s="11" t="s">
        <v>34</v>
      </c>
      <c r="B25" s="122" t="s">
        <v>41</v>
      </c>
      <c r="C25" s="158">
        <v>50</v>
      </c>
      <c r="D25" s="98"/>
      <c r="E25" s="98"/>
      <c r="F25" s="125">
        <v>0.95</v>
      </c>
      <c r="G25" s="70">
        <v>3.8</v>
      </c>
      <c r="H25" s="70">
        <v>5.66</v>
      </c>
      <c r="I25" s="70">
        <v>61.05</v>
      </c>
      <c r="J25" s="70" t="s">
        <v>42</v>
      </c>
      <c r="K25" s="2"/>
      <c r="L25" s="110"/>
      <c r="M25" s="109"/>
      <c r="N25" s="103"/>
      <c r="O25" s="103"/>
      <c r="P25" s="108"/>
      <c r="Q25" s="108"/>
      <c r="R25" s="108"/>
      <c r="S25" s="108"/>
      <c r="T25" s="108"/>
      <c r="U25" s="2"/>
      <c r="V25" s="2"/>
      <c r="W25" s="2"/>
    </row>
    <row r="26" spans="1:23" ht="15.75" x14ac:dyDescent="0.25">
      <c r="A26" s="3"/>
      <c r="B26" s="159" t="s">
        <v>35</v>
      </c>
      <c r="C26" s="101"/>
      <c r="D26" s="160">
        <v>47.85</v>
      </c>
      <c r="E26" s="160">
        <v>38.299999999999997</v>
      </c>
      <c r="F26" s="70"/>
      <c r="G26" s="70"/>
      <c r="H26" s="70"/>
      <c r="I26" s="70"/>
      <c r="J26" s="70" t="s">
        <v>43</v>
      </c>
      <c r="K26" s="2"/>
      <c r="L26" s="111"/>
      <c r="M26" s="112"/>
      <c r="N26" s="113"/>
      <c r="O26" s="113"/>
      <c r="P26" s="114"/>
      <c r="Q26" s="115"/>
      <c r="R26" s="115"/>
      <c r="S26" s="115"/>
      <c r="T26" s="108"/>
      <c r="U26" s="2"/>
      <c r="V26" s="2"/>
      <c r="W26" s="2"/>
    </row>
    <row r="27" spans="1:23" ht="15.75" x14ac:dyDescent="0.25">
      <c r="A27" s="3"/>
      <c r="B27" s="159" t="s">
        <v>36</v>
      </c>
      <c r="C27" s="101"/>
      <c r="D27" s="160">
        <v>10.4</v>
      </c>
      <c r="E27" s="160">
        <v>8.75</v>
      </c>
      <c r="F27" s="70"/>
      <c r="G27" s="70"/>
      <c r="H27" s="70"/>
      <c r="I27" s="70"/>
      <c r="J27" s="99"/>
      <c r="K27" s="2"/>
      <c r="L27" s="111"/>
      <c r="M27" s="112"/>
      <c r="N27" s="113"/>
      <c r="O27" s="113"/>
      <c r="P27" s="114"/>
      <c r="Q27" s="115"/>
      <c r="R27" s="115"/>
      <c r="S27" s="115"/>
      <c r="T27" s="103"/>
      <c r="U27" s="2"/>
      <c r="V27" s="2"/>
      <c r="W27" s="2"/>
    </row>
    <row r="28" spans="1:23" ht="15.75" x14ac:dyDescent="0.25">
      <c r="A28" s="3"/>
      <c r="B28" s="159" t="s">
        <v>37</v>
      </c>
      <c r="C28" s="101"/>
      <c r="D28" s="160">
        <v>5.5</v>
      </c>
      <c r="E28" s="160">
        <v>5.5</v>
      </c>
      <c r="F28" s="70"/>
      <c r="G28" s="70"/>
      <c r="H28" s="70"/>
      <c r="I28" s="70"/>
      <c r="J28" s="99"/>
      <c r="K28" s="2"/>
      <c r="L28" s="111"/>
      <c r="M28" s="112"/>
      <c r="N28" s="113"/>
      <c r="O28" s="113"/>
      <c r="P28" s="114"/>
      <c r="Q28" s="115"/>
      <c r="R28" s="115"/>
      <c r="S28" s="115"/>
      <c r="T28" s="103"/>
      <c r="U28" s="2"/>
      <c r="V28" s="2"/>
      <c r="W28" s="2"/>
    </row>
    <row r="29" spans="1:23" ht="15.75" x14ac:dyDescent="0.25">
      <c r="A29" s="3"/>
      <c r="B29" s="161" t="s">
        <v>38</v>
      </c>
      <c r="C29" s="101"/>
      <c r="D29" s="160">
        <v>3.75</v>
      </c>
      <c r="E29" s="160">
        <v>3.75</v>
      </c>
      <c r="F29" s="70"/>
      <c r="G29" s="70"/>
      <c r="H29" s="70"/>
      <c r="I29" s="70"/>
      <c r="J29" s="99"/>
      <c r="K29" s="2"/>
      <c r="L29" s="116"/>
      <c r="M29" s="112"/>
      <c r="N29" s="113"/>
      <c r="O29" s="113"/>
      <c r="P29" s="114"/>
      <c r="Q29" s="115"/>
      <c r="R29" s="115"/>
      <c r="S29" s="115"/>
      <c r="T29" s="103"/>
      <c r="U29" s="2"/>
      <c r="V29" s="2"/>
      <c r="W29" s="2"/>
    </row>
    <row r="30" spans="1:23" ht="15.75" x14ac:dyDescent="0.25">
      <c r="A30" s="3"/>
      <c r="B30" s="161" t="s">
        <v>39</v>
      </c>
      <c r="C30" s="101"/>
      <c r="D30" s="160">
        <v>2.2499999999999999E-2</v>
      </c>
      <c r="E30" s="160">
        <v>2.2499999999999999E-2</v>
      </c>
      <c r="F30" s="70"/>
      <c r="G30" s="70"/>
      <c r="H30" s="70"/>
      <c r="I30" s="70"/>
      <c r="J30" s="99"/>
      <c r="K30" s="2"/>
      <c r="L30" s="116"/>
      <c r="M30" s="112"/>
      <c r="N30" s="113"/>
      <c r="O30" s="113"/>
      <c r="P30" s="114"/>
      <c r="Q30" s="115"/>
      <c r="R30" s="115"/>
      <c r="S30" s="115"/>
      <c r="T30" s="103"/>
      <c r="U30" s="2"/>
      <c r="V30" s="2"/>
      <c r="W30" s="2"/>
    </row>
    <row r="31" spans="1:23" ht="15.75" x14ac:dyDescent="0.25">
      <c r="A31" s="3"/>
      <c r="B31" s="159" t="s">
        <v>40</v>
      </c>
      <c r="C31" s="101"/>
      <c r="D31" s="160">
        <v>0.6</v>
      </c>
      <c r="E31" s="160">
        <v>0.6</v>
      </c>
      <c r="F31" s="70"/>
      <c r="G31" s="70"/>
      <c r="H31" s="70"/>
      <c r="I31" s="70"/>
      <c r="J31" s="99"/>
      <c r="K31" s="2"/>
      <c r="L31" s="111"/>
      <c r="M31" s="112"/>
      <c r="N31" s="113"/>
      <c r="O31" s="113"/>
      <c r="P31" s="114"/>
      <c r="Q31" s="115"/>
      <c r="R31" s="115"/>
      <c r="S31" s="115"/>
      <c r="T31" s="103"/>
      <c r="U31" s="2"/>
      <c r="V31" s="2"/>
      <c r="W31" s="2"/>
    </row>
    <row r="32" spans="1:23" ht="15.75" x14ac:dyDescent="0.25">
      <c r="A32" s="3"/>
      <c r="B32" s="159" t="s">
        <v>21</v>
      </c>
      <c r="C32" s="101"/>
      <c r="D32" s="160">
        <v>0.6</v>
      </c>
      <c r="E32" s="160">
        <v>0.6</v>
      </c>
      <c r="F32" s="70"/>
      <c r="G32" s="70"/>
      <c r="H32" s="70"/>
      <c r="I32" s="70"/>
      <c r="J32" s="99"/>
      <c r="K32" s="2"/>
      <c r="L32" s="111"/>
      <c r="M32" s="112"/>
      <c r="N32" s="113"/>
      <c r="O32" s="113"/>
      <c r="P32" s="114"/>
      <c r="Q32" s="115"/>
      <c r="R32" s="115"/>
      <c r="S32" s="115"/>
      <c r="T32" s="103"/>
      <c r="U32" s="2"/>
      <c r="V32" s="2"/>
      <c r="W32" s="2"/>
    </row>
    <row r="33" spans="1:23" ht="31.5" x14ac:dyDescent="0.25">
      <c r="A33" s="3"/>
      <c r="B33" s="123" t="s">
        <v>53</v>
      </c>
      <c r="C33" s="101">
        <v>200</v>
      </c>
      <c r="D33" s="99"/>
      <c r="E33" s="99"/>
      <c r="F33" s="162">
        <v>4.9800000000000004</v>
      </c>
      <c r="G33" s="162">
        <v>5.24</v>
      </c>
      <c r="H33" s="162">
        <v>10.24</v>
      </c>
      <c r="I33" s="162">
        <v>107.56</v>
      </c>
      <c r="J33" s="70" t="s">
        <v>54</v>
      </c>
      <c r="K33" s="2"/>
      <c r="L33" s="103"/>
      <c r="M33" s="103"/>
      <c r="N33" s="103"/>
      <c r="O33" s="103"/>
      <c r="P33" s="103"/>
      <c r="Q33" s="103"/>
      <c r="R33" s="103"/>
      <c r="S33" s="103"/>
      <c r="T33" s="103"/>
      <c r="U33" s="2"/>
      <c r="V33" s="2"/>
      <c r="W33" s="2"/>
    </row>
    <row r="34" spans="1:23" ht="15.75" x14ac:dyDescent="0.25">
      <c r="A34" s="3"/>
      <c r="B34" s="99" t="s">
        <v>44</v>
      </c>
      <c r="C34" s="150"/>
      <c r="D34" s="99">
        <v>20.8</v>
      </c>
      <c r="E34" s="99">
        <v>19</v>
      </c>
      <c r="F34" s="70"/>
      <c r="G34" s="70"/>
      <c r="H34" s="70"/>
      <c r="I34" s="70"/>
      <c r="J34" s="70" t="s">
        <v>17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5.75" x14ac:dyDescent="0.25">
      <c r="A35" s="3"/>
      <c r="B35" s="99" t="s">
        <v>28</v>
      </c>
      <c r="C35" s="150"/>
      <c r="D35" s="99">
        <v>178</v>
      </c>
      <c r="E35" s="99">
        <v>178</v>
      </c>
      <c r="F35" s="70"/>
      <c r="G35" s="70"/>
      <c r="H35" s="70"/>
      <c r="I35" s="70"/>
      <c r="J35" s="9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5.75" x14ac:dyDescent="0.25">
      <c r="A36" s="3"/>
      <c r="B36" s="99" t="s">
        <v>45</v>
      </c>
      <c r="C36" s="150"/>
      <c r="D36" s="99"/>
      <c r="E36" s="99">
        <v>12</v>
      </c>
      <c r="F36" s="70"/>
      <c r="G36" s="70"/>
      <c r="H36" s="70"/>
      <c r="I36" s="70"/>
      <c r="J36" s="9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31.5" x14ac:dyDescent="0.25">
      <c r="A37" s="3"/>
      <c r="B37" s="151" t="s">
        <v>46</v>
      </c>
      <c r="C37" s="150"/>
      <c r="D37" s="99"/>
      <c r="E37" s="99">
        <v>132</v>
      </c>
      <c r="F37" s="70"/>
      <c r="G37" s="70"/>
      <c r="H37" s="70"/>
      <c r="I37" s="70"/>
      <c r="J37" s="9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5.75" x14ac:dyDescent="0.25">
      <c r="A38" s="3"/>
      <c r="B38" s="99" t="s">
        <v>47</v>
      </c>
      <c r="C38" s="150"/>
      <c r="D38" s="99">
        <v>15.9</v>
      </c>
      <c r="E38" s="99">
        <v>15</v>
      </c>
      <c r="F38" s="70"/>
      <c r="G38" s="70"/>
      <c r="H38" s="70"/>
      <c r="I38" s="70"/>
      <c r="J38" s="9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5.75" x14ac:dyDescent="0.25">
      <c r="A39" s="3"/>
      <c r="B39" s="99" t="s">
        <v>48</v>
      </c>
      <c r="C39" s="150"/>
      <c r="D39" s="99">
        <v>50.6</v>
      </c>
      <c r="E39" s="99">
        <v>37.5</v>
      </c>
      <c r="F39" s="70"/>
      <c r="G39" s="70"/>
      <c r="H39" s="70"/>
      <c r="I39" s="70"/>
      <c r="J39" s="9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5.75" x14ac:dyDescent="0.25">
      <c r="A40" s="3"/>
      <c r="B40" s="99" t="s">
        <v>49</v>
      </c>
      <c r="C40" s="150"/>
      <c r="D40" s="99">
        <v>9.4</v>
      </c>
      <c r="E40" s="99">
        <v>7.5</v>
      </c>
      <c r="F40" s="70"/>
      <c r="G40" s="70"/>
      <c r="H40" s="70"/>
      <c r="I40" s="70"/>
      <c r="J40" s="9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5.75" x14ac:dyDescent="0.25">
      <c r="A41" s="3"/>
      <c r="B41" s="99" t="s">
        <v>50</v>
      </c>
      <c r="C41" s="150"/>
      <c r="D41" s="99">
        <v>9.4</v>
      </c>
      <c r="E41" s="99">
        <v>7.5</v>
      </c>
      <c r="F41" s="70"/>
      <c r="G41" s="70"/>
      <c r="H41" s="70"/>
      <c r="I41" s="70"/>
      <c r="J41" s="9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5.75" x14ac:dyDescent="0.25">
      <c r="A42" s="3"/>
      <c r="B42" s="99" t="s">
        <v>51</v>
      </c>
      <c r="C42" s="150"/>
      <c r="D42" s="99">
        <v>3.75</v>
      </c>
      <c r="E42" s="99">
        <v>3.75</v>
      </c>
      <c r="F42" s="70"/>
      <c r="G42" s="70"/>
      <c r="H42" s="70"/>
      <c r="I42" s="70"/>
      <c r="J42" s="9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5.75" x14ac:dyDescent="0.25">
      <c r="A43" s="3"/>
      <c r="B43" s="99" t="s">
        <v>52</v>
      </c>
      <c r="C43" s="150"/>
      <c r="D43" s="99">
        <v>1.69</v>
      </c>
      <c r="E43" s="99">
        <v>1.25</v>
      </c>
      <c r="F43" s="70"/>
      <c r="G43" s="70"/>
      <c r="H43" s="70"/>
      <c r="I43" s="70"/>
      <c r="J43" s="9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5.75" x14ac:dyDescent="0.25">
      <c r="A44" s="3"/>
      <c r="B44" s="99" t="s">
        <v>21</v>
      </c>
      <c r="C44" s="150"/>
      <c r="D44" s="99">
        <v>0.8</v>
      </c>
      <c r="E44" s="99">
        <v>0.8</v>
      </c>
      <c r="F44" s="70"/>
      <c r="G44" s="70"/>
      <c r="H44" s="70"/>
      <c r="I44" s="70"/>
      <c r="J44" s="9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5.75" x14ac:dyDescent="0.25">
      <c r="A45" s="3"/>
      <c r="B45" s="69" t="s">
        <v>419</v>
      </c>
      <c r="C45" s="72">
        <v>70</v>
      </c>
      <c r="D45" s="163"/>
      <c r="E45" s="163"/>
      <c r="F45" s="70">
        <v>9.6999999999999993</v>
      </c>
      <c r="G45" s="70">
        <v>10.76</v>
      </c>
      <c r="H45" s="164">
        <v>2.4700000000000002</v>
      </c>
      <c r="I45" s="70">
        <v>145.72</v>
      </c>
      <c r="J45" s="70" t="s">
        <v>430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5.75" x14ac:dyDescent="0.25">
      <c r="A46" s="3"/>
      <c r="B46" s="165" t="s">
        <v>44</v>
      </c>
      <c r="C46" s="72"/>
      <c r="D46" s="166">
        <v>52.4</v>
      </c>
      <c r="E46" s="166">
        <v>47.7</v>
      </c>
      <c r="F46" s="70"/>
      <c r="G46" s="70"/>
      <c r="H46" s="70"/>
      <c r="I46" s="70"/>
      <c r="J46" s="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5.75" x14ac:dyDescent="0.25">
      <c r="A47" s="3"/>
      <c r="B47" s="165" t="s">
        <v>38</v>
      </c>
      <c r="C47" s="72"/>
      <c r="D47" s="166">
        <v>3</v>
      </c>
      <c r="E47" s="166">
        <v>3</v>
      </c>
      <c r="F47" s="70"/>
      <c r="G47" s="70"/>
      <c r="H47" s="70"/>
      <c r="I47" s="70"/>
      <c r="J47" s="9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5.75" x14ac:dyDescent="0.25">
      <c r="A48" s="3"/>
      <c r="B48" s="165" t="s">
        <v>50</v>
      </c>
      <c r="C48" s="72"/>
      <c r="D48" s="166">
        <v>9.6</v>
      </c>
      <c r="E48" s="166">
        <v>8</v>
      </c>
      <c r="F48" s="70"/>
      <c r="G48" s="70"/>
      <c r="H48" s="70"/>
      <c r="I48" s="70"/>
      <c r="J48" s="9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5.75" x14ac:dyDescent="0.25">
      <c r="A49" s="3"/>
      <c r="B49" s="165" t="s">
        <v>21</v>
      </c>
      <c r="C49" s="167"/>
      <c r="D49" s="168">
        <v>0.6</v>
      </c>
      <c r="E49" s="168">
        <v>0.6</v>
      </c>
      <c r="F49" s="70"/>
      <c r="G49" s="70"/>
      <c r="H49" s="70"/>
      <c r="I49" s="70"/>
      <c r="J49" s="3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5.75" x14ac:dyDescent="0.25">
      <c r="A50" s="3"/>
      <c r="B50" s="165" t="s">
        <v>55</v>
      </c>
      <c r="C50" s="167"/>
      <c r="D50" s="168">
        <v>0.02</v>
      </c>
      <c r="E50" s="168">
        <v>0.02</v>
      </c>
      <c r="F50" s="70"/>
      <c r="G50" s="70"/>
      <c r="H50" s="70"/>
      <c r="I50" s="70"/>
      <c r="J50" s="3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5.75" x14ac:dyDescent="0.25">
      <c r="A51" s="3"/>
      <c r="B51" s="165" t="s">
        <v>56</v>
      </c>
      <c r="C51" s="167"/>
      <c r="D51" s="168">
        <v>2.4</v>
      </c>
      <c r="E51" s="168">
        <v>2.4</v>
      </c>
      <c r="F51" s="70"/>
      <c r="G51" s="70"/>
      <c r="H51" s="70"/>
      <c r="I51" s="70"/>
      <c r="J51" s="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5.75" x14ac:dyDescent="0.25">
      <c r="A52" s="3"/>
      <c r="B52" s="165" t="s">
        <v>57</v>
      </c>
      <c r="C52" s="167"/>
      <c r="D52" s="168">
        <v>2</v>
      </c>
      <c r="E52" s="168">
        <v>2</v>
      </c>
      <c r="F52" s="70"/>
      <c r="G52" s="70"/>
      <c r="H52" s="70"/>
      <c r="I52" s="70"/>
      <c r="J52" s="3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5.75" x14ac:dyDescent="0.25">
      <c r="A53" s="3"/>
      <c r="B53" s="165" t="s">
        <v>162</v>
      </c>
      <c r="C53" s="167"/>
      <c r="D53" s="168">
        <v>3</v>
      </c>
      <c r="E53" s="168">
        <v>3</v>
      </c>
      <c r="F53" s="70"/>
      <c r="G53" s="70"/>
      <c r="H53" s="70"/>
      <c r="I53" s="70"/>
      <c r="J53" s="3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5.75" x14ac:dyDescent="0.25">
      <c r="A54" s="3"/>
      <c r="B54" s="165" t="s">
        <v>58</v>
      </c>
      <c r="C54" s="167"/>
      <c r="D54" s="168"/>
      <c r="E54" s="168">
        <v>30</v>
      </c>
      <c r="F54" s="70"/>
      <c r="G54" s="70"/>
      <c r="H54" s="70"/>
      <c r="I54" s="70"/>
      <c r="J54" s="3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5.75" x14ac:dyDescent="0.25">
      <c r="A55" s="3"/>
      <c r="B55" s="165" t="s">
        <v>59</v>
      </c>
      <c r="C55" s="169"/>
      <c r="D55" s="168"/>
      <c r="E55" s="168">
        <v>40</v>
      </c>
      <c r="F55" s="4"/>
      <c r="G55" s="4"/>
      <c r="H55" s="4"/>
      <c r="I55" s="4"/>
      <c r="J55" s="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30.75" customHeight="1" x14ac:dyDescent="0.25">
      <c r="A56" s="3"/>
      <c r="B56" s="118" t="s">
        <v>391</v>
      </c>
      <c r="C56" s="101">
        <v>150</v>
      </c>
      <c r="D56" s="150"/>
      <c r="E56" s="150"/>
      <c r="F56" s="101">
        <v>3.19</v>
      </c>
      <c r="G56" s="101">
        <v>6.06</v>
      </c>
      <c r="H56" s="101">
        <v>23.29</v>
      </c>
      <c r="I56" s="101">
        <v>160.46</v>
      </c>
      <c r="J56" s="170" t="s">
        <v>262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5.75" x14ac:dyDescent="0.25">
      <c r="A57" s="3"/>
      <c r="B57" s="99" t="s">
        <v>48</v>
      </c>
      <c r="C57" s="150"/>
      <c r="D57" s="150">
        <v>169.5</v>
      </c>
      <c r="E57" s="150">
        <v>126</v>
      </c>
      <c r="F57" s="150"/>
      <c r="G57" s="150"/>
      <c r="H57" s="150"/>
      <c r="I57" s="150"/>
      <c r="J57" s="70" t="s">
        <v>17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5.75" x14ac:dyDescent="0.25">
      <c r="A58" s="3"/>
      <c r="B58" s="99" t="s">
        <v>27</v>
      </c>
      <c r="C58" s="150"/>
      <c r="D58" s="150">
        <v>24</v>
      </c>
      <c r="E58" s="150">
        <v>22.5</v>
      </c>
      <c r="F58" s="171"/>
      <c r="G58" s="171"/>
      <c r="H58" s="171"/>
      <c r="I58" s="171"/>
      <c r="J58" s="12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5.75" x14ac:dyDescent="0.25">
      <c r="A59" s="3"/>
      <c r="B59" s="99" t="s">
        <v>23</v>
      </c>
      <c r="C59" s="150"/>
      <c r="D59" s="150">
        <v>6.75</v>
      </c>
      <c r="E59" s="150">
        <v>6.75</v>
      </c>
      <c r="F59" s="150"/>
      <c r="G59" s="150"/>
      <c r="H59" s="150"/>
      <c r="I59" s="150"/>
      <c r="J59" s="12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5.75" x14ac:dyDescent="0.25">
      <c r="A60" s="3"/>
      <c r="B60" s="99" t="s">
        <v>21</v>
      </c>
      <c r="C60" s="150"/>
      <c r="D60" s="150">
        <v>1</v>
      </c>
      <c r="E60" s="150">
        <v>1</v>
      </c>
      <c r="F60" s="150"/>
      <c r="G60" s="150"/>
      <c r="H60" s="150"/>
      <c r="I60" s="150"/>
      <c r="J60" s="12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31.5" x14ac:dyDescent="0.25">
      <c r="A61" s="3"/>
      <c r="B61" s="172" t="s">
        <v>68</v>
      </c>
      <c r="C61" s="101">
        <v>180</v>
      </c>
      <c r="D61" s="4"/>
      <c r="E61" s="4"/>
      <c r="F61" s="70">
        <v>0.48</v>
      </c>
      <c r="G61" s="70">
        <v>0</v>
      </c>
      <c r="H61" s="70">
        <v>25.09</v>
      </c>
      <c r="I61" s="70">
        <v>102.4</v>
      </c>
      <c r="J61" s="148" t="s">
        <v>431</v>
      </c>
      <c r="K61" s="140">
        <v>190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5.75" x14ac:dyDescent="0.25">
      <c r="A62" s="3"/>
      <c r="B62" s="173" t="s">
        <v>69</v>
      </c>
      <c r="C62" s="150"/>
      <c r="D62" s="153">
        <v>18</v>
      </c>
      <c r="E62" s="153">
        <v>18</v>
      </c>
      <c r="F62" s="4"/>
      <c r="G62" s="4"/>
      <c r="H62" s="4"/>
      <c r="I62" s="4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5.75" x14ac:dyDescent="0.25">
      <c r="A63" s="3"/>
      <c r="B63" s="99" t="s">
        <v>20</v>
      </c>
      <c r="C63" s="150"/>
      <c r="D63" s="153">
        <v>18</v>
      </c>
      <c r="E63" s="153">
        <v>18</v>
      </c>
      <c r="F63" s="4"/>
      <c r="G63" s="4"/>
      <c r="H63" s="4"/>
      <c r="I63" s="4"/>
      <c r="J63" s="3"/>
      <c r="K63" s="2">
        <v>190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5.75" x14ac:dyDescent="0.25">
      <c r="A64" s="3"/>
      <c r="B64" s="99" t="s">
        <v>28</v>
      </c>
      <c r="C64" s="150"/>
      <c r="D64" s="153">
        <f>$C$61*190/$K$63</f>
        <v>180</v>
      </c>
      <c r="E64" s="153">
        <f>$C$61*190/$K$63</f>
        <v>180</v>
      </c>
      <c r="F64" s="4"/>
      <c r="G64" s="4"/>
      <c r="H64" s="4"/>
      <c r="I64" s="4"/>
      <c r="J64" s="3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5.75" x14ac:dyDescent="0.25">
      <c r="A65" s="3"/>
      <c r="B65" s="99" t="s">
        <v>39</v>
      </c>
      <c r="C65" s="150"/>
      <c r="D65" s="153">
        <v>0.18</v>
      </c>
      <c r="E65" s="153">
        <v>0.18</v>
      </c>
      <c r="F65" s="4"/>
      <c r="G65" s="4"/>
      <c r="H65" s="4"/>
      <c r="I65" s="4"/>
      <c r="J65" s="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5.75" x14ac:dyDescent="0.25">
      <c r="A66" s="3"/>
      <c r="B66" s="118" t="s">
        <v>29</v>
      </c>
      <c r="C66" s="152">
        <v>40</v>
      </c>
      <c r="D66" s="153">
        <v>40</v>
      </c>
      <c r="E66" s="153">
        <v>40</v>
      </c>
      <c r="F66" s="152">
        <v>3.04</v>
      </c>
      <c r="G66" s="152">
        <v>0.36</v>
      </c>
      <c r="H66" s="152">
        <v>18.68</v>
      </c>
      <c r="I66" s="152">
        <v>92.4</v>
      </c>
      <c r="J66" s="3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5.75" x14ac:dyDescent="0.25">
      <c r="A67" s="3"/>
      <c r="B67" s="123" t="s">
        <v>85</v>
      </c>
      <c r="C67" s="152">
        <v>10</v>
      </c>
      <c r="D67" s="153">
        <v>10</v>
      </c>
      <c r="E67" s="153">
        <v>10</v>
      </c>
      <c r="F67" s="152">
        <v>0.77</v>
      </c>
      <c r="G67" s="152">
        <v>0.14000000000000001</v>
      </c>
      <c r="H67" s="152">
        <v>3.76</v>
      </c>
      <c r="I67" s="152">
        <v>20.100000000000001</v>
      </c>
      <c r="J67" s="3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5.75" x14ac:dyDescent="0.25">
      <c r="A68" s="5" t="s">
        <v>70</v>
      </c>
      <c r="B68" s="6"/>
      <c r="C68" s="9">
        <f>SUM(C25:C67)</f>
        <v>700</v>
      </c>
      <c r="D68" s="6"/>
      <c r="E68" s="6"/>
      <c r="F68" s="174">
        <f>SUM(F25:F67)</f>
        <v>23.11</v>
      </c>
      <c r="G68" s="174">
        <f>SUM(G25:G67)</f>
        <v>26.359999999999996</v>
      </c>
      <c r="H68" s="174">
        <f>SUM(H25:H67)</f>
        <v>89.190000000000012</v>
      </c>
      <c r="I68" s="174">
        <f>SUM(I25:I67)</f>
        <v>689.69</v>
      </c>
      <c r="J68" s="6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31.5" x14ac:dyDescent="0.25">
      <c r="A69" s="175" t="s">
        <v>71</v>
      </c>
      <c r="B69" s="176" t="s">
        <v>389</v>
      </c>
      <c r="C69" s="177">
        <v>50</v>
      </c>
      <c r="D69" s="178">
        <v>50</v>
      </c>
      <c r="E69" s="178">
        <v>50</v>
      </c>
      <c r="F69" s="179">
        <v>3.75</v>
      </c>
      <c r="G69" s="179">
        <v>5.9</v>
      </c>
      <c r="H69" s="179">
        <v>37.200000000000003</v>
      </c>
      <c r="I69" s="179">
        <v>218</v>
      </c>
      <c r="J69" s="180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5.75" x14ac:dyDescent="0.25">
      <c r="A70" s="175"/>
      <c r="B70" s="181" t="s">
        <v>153</v>
      </c>
      <c r="C70" s="182">
        <v>200</v>
      </c>
      <c r="D70" s="183">
        <v>210</v>
      </c>
      <c r="E70" s="183">
        <f>C70*200/K70</f>
        <v>200</v>
      </c>
      <c r="F70" s="184">
        <v>5.58</v>
      </c>
      <c r="G70" s="184">
        <v>6.38</v>
      </c>
      <c r="H70" s="184">
        <v>9.3800000000000008</v>
      </c>
      <c r="I70" s="184">
        <v>117.3</v>
      </c>
      <c r="J70" s="175" t="s">
        <v>432</v>
      </c>
      <c r="K70" s="140">
        <v>200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5.75" x14ac:dyDescent="0.25">
      <c r="A71" s="5" t="s">
        <v>73</v>
      </c>
      <c r="B71" s="6"/>
      <c r="C71" s="9">
        <f>SUM(C69:C70)</f>
        <v>250</v>
      </c>
      <c r="D71" s="6"/>
      <c r="E71" s="6"/>
      <c r="F71" s="174">
        <f>SUM(F69:F70)</f>
        <v>9.33</v>
      </c>
      <c r="G71" s="174">
        <f>SUM(G69:G70)</f>
        <v>12.280000000000001</v>
      </c>
      <c r="H71" s="174">
        <f>SUM(H69:H70)</f>
        <v>46.580000000000005</v>
      </c>
      <c r="I71" s="174">
        <f>SUM(I69:I70)</f>
        <v>335.3</v>
      </c>
      <c r="J71" s="6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31.5" x14ac:dyDescent="0.25">
      <c r="A72" s="175" t="s">
        <v>74</v>
      </c>
      <c r="B72" s="176" t="s">
        <v>75</v>
      </c>
      <c r="C72" s="177">
        <v>70</v>
      </c>
      <c r="D72" s="175"/>
      <c r="E72" s="175"/>
      <c r="F72" s="185">
        <v>10.45</v>
      </c>
      <c r="G72" s="185">
        <v>5.41</v>
      </c>
      <c r="H72" s="185">
        <v>5.51</v>
      </c>
      <c r="I72" s="185">
        <v>80.819999999999993</v>
      </c>
      <c r="J72" s="175" t="s">
        <v>76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5.75" x14ac:dyDescent="0.25">
      <c r="A73" s="175"/>
      <c r="B73" s="180" t="s">
        <v>77</v>
      </c>
      <c r="C73" s="177"/>
      <c r="D73" s="178">
        <v>76</v>
      </c>
      <c r="E73" s="178">
        <v>56</v>
      </c>
      <c r="F73" s="185"/>
      <c r="G73" s="185"/>
      <c r="H73" s="185"/>
      <c r="I73" s="185"/>
      <c r="J73" s="4" t="s">
        <v>17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5.75" x14ac:dyDescent="0.25">
      <c r="A74" s="175"/>
      <c r="B74" s="180" t="s">
        <v>29</v>
      </c>
      <c r="C74" s="177"/>
      <c r="D74" s="178">
        <v>10</v>
      </c>
      <c r="E74" s="178">
        <v>10</v>
      </c>
      <c r="F74" s="185"/>
      <c r="G74" s="185"/>
      <c r="H74" s="185"/>
      <c r="I74" s="185"/>
      <c r="J74" s="180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5.75" x14ac:dyDescent="0.25">
      <c r="A75" s="175"/>
      <c r="B75" s="180" t="s">
        <v>78</v>
      </c>
      <c r="C75" s="177"/>
      <c r="D75" s="178">
        <v>14</v>
      </c>
      <c r="E75" s="178">
        <v>14</v>
      </c>
      <c r="F75" s="185"/>
      <c r="G75" s="185"/>
      <c r="H75" s="185"/>
      <c r="I75" s="185"/>
      <c r="J75" s="180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5.75" x14ac:dyDescent="0.25">
      <c r="A76" s="175"/>
      <c r="B76" s="180" t="s">
        <v>79</v>
      </c>
      <c r="C76" s="177"/>
      <c r="D76" s="178" t="s">
        <v>80</v>
      </c>
      <c r="E76" s="178">
        <v>8</v>
      </c>
      <c r="F76" s="185"/>
      <c r="G76" s="185"/>
      <c r="H76" s="185"/>
      <c r="I76" s="185"/>
      <c r="J76" s="180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5.75" x14ac:dyDescent="0.25">
      <c r="A77" s="175"/>
      <c r="B77" s="99" t="s">
        <v>21</v>
      </c>
      <c r="C77" s="101"/>
      <c r="D77" s="150">
        <v>0.5</v>
      </c>
      <c r="E77" s="150">
        <v>0.5</v>
      </c>
      <c r="F77" s="179"/>
      <c r="G77" s="179"/>
      <c r="H77" s="179"/>
      <c r="I77" s="179"/>
      <c r="J77" s="12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5.75" x14ac:dyDescent="0.25">
      <c r="A78" s="175"/>
      <c r="B78" s="118" t="s">
        <v>66</v>
      </c>
      <c r="C78" s="101">
        <v>130</v>
      </c>
      <c r="D78" s="99"/>
      <c r="E78" s="99"/>
      <c r="F78" s="70">
        <v>3.4</v>
      </c>
      <c r="G78" s="70">
        <v>4.1900000000000004</v>
      </c>
      <c r="H78" s="70">
        <v>17.48</v>
      </c>
      <c r="I78" s="70">
        <v>113.31</v>
      </c>
      <c r="J78" s="70" t="s">
        <v>67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5.75" x14ac:dyDescent="0.25">
      <c r="A79" s="175"/>
      <c r="B79" s="159" t="s">
        <v>60</v>
      </c>
      <c r="C79" s="150"/>
      <c r="D79" s="160">
        <v>170.7</v>
      </c>
      <c r="E79" s="160">
        <v>136.5</v>
      </c>
      <c r="F79" s="70"/>
      <c r="G79" s="70"/>
      <c r="H79" s="70"/>
      <c r="I79" s="70"/>
      <c r="J79" s="70" t="s">
        <v>17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31.5" x14ac:dyDescent="0.25">
      <c r="A80" s="175"/>
      <c r="B80" s="187" t="s">
        <v>61</v>
      </c>
      <c r="C80" s="150"/>
      <c r="D80" s="160">
        <v>5.86</v>
      </c>
      <c r="E80" s="160">
        <v>5.86</v>
      </c>
      <c r="F80" s="70"/>
      <c r="G80" s="70"/>
      <c r="H80" s="70"/>
      <c r="I80" s="70"/>
      <c r="J80" s="99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5.75" x14ac:dyDescent="0.25">
      <c r="A81" s="175"/>
      <c r="B81" s="159" t="s">
        <v>62</v>
      </c>
      <c r="C81" s="150"/>
      <c r="D81" s="160">
        <v>6.5</v>
      </c>
      <c r="E81" s="160">
        <v>5.2</v>
      </c>
      <c r="F81" s="70"/>
      <c r="G81" s="70"/>
      <c r="H81" s="70"/>
      <c r="I81" s="70"/>
      <c r="J81" s="99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5.75" x14ac:dyDescent="0.25">
      <c r="A82" s="175"/>
      <c r="B82" s="161" t="s">
        <v>63</v>
      </c>
      <c r="C82" s="150"/>
      <c r="D82" s="160">
        <v>9.1999999999999993</v>
      </c>
      <c r="E82" s="160">
        <v>7.8</v>
      </c>
      <c r="F82" s="70"/>
      <c r="G82" s="70"/>
      <c r="H82" s="70"/>
      <c r="I82" s="70"/>
      <c r="J82" s="99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31.5" x14ac:dyDescent="0.25">
      <c r="A83" s="175"/>
      <c r="B83" s="161" t="s">
        <v>37</v>
      </c>
      <c r="C83" s="150"/>
      <c r="D83" s="160">
        <v>4.2</v>
      </c>
      <c r="E83" s="160">
        <v>4.2</v>
      </c>
      <c r="F83" s="70"/>
      <c r="G83" s="70"/>
      <c r="H83" s="70"/>
      <c r="I83" s="70"/>
      <c r="J83" s="99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5.75" x14ac:dyDescent="0.25">
      <c r="A84" s="175"/>
      <c r="B84" s="159" t="s">
        <v>64</v>
      </c>
      <c r="C84" s="150"/>
      <c r="D84" s="160">
        <v>1.56</v>
      </c>
      <c r="E84" s="160">
        <v>1.56</v>
      </c>
      <c r="F84" s="70"/>
      <c r="G84" s="70"/>
      <c r="H84" s="70"/>
      <c r="I84" s="70"/>
      <c r="J84" s="99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5.75" x14ac:dyDescent="0.25">
      <c r="A85" s="175"/>
      <c r="B85" s="159" t="s">
        <v>65</v>
      </c>
      <c r="C85" s="150"/>
      <c r="D85" s="160">
        <v>3.5</v>
      </c>
      <c r="E85" s="160">
        <v>2.6</v>
      </c>
      <c r="F85" s="70"/>
      <c r="G85" s="70"/>
      <c r="H85" s="70"/>
      <c r="I85" s="70"/>
      <c r="J85" s="99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5.75" x14ac:dyDescent="0.25">
      <c r="A86" s="175"/>
      <c r="B86" s="159" t="s">
        <v>40</v>
      </c>
      <c r="C86" s="150"/>
      <c r="D86" s="160">
        <v>3.9</v>
      </c>
      <c r="E86" s="160">
        <v>3.9</v>
      </c>
      <c r="F86" s="70"/>
      <c r="G86" s="70"/>
      <c r="H86" s="70"/>
      <c r="I86" s="70"/>
      <c r="J86" s="99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5.75" x14ac:dyDescent="0.25">
      <c r="A87" s="175"/>
      <c r="B87" s="159" t="s">
        <v>21</v>
      </c>
      <c r="C87" s="150"/>
      <c r="D87" s="160">
        <v>0.6</v>
      </c>
      <c r="E87" s="160">
        <v>0.6</v>
      </c>
      <c r="F87" s="70"/>
      <c r="G87" s="70"/>
      <c r="H87" s="70"/>
      <c r="I87" s="70"/>
      <c r="J87" s="99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31.5" x14ac:dyDescent="0.25">
      <c r="A88" s="3"/>
      <c r="B88" s="123" t="s">
        <v>399</v>
      </c>
      <c r="C88" s="101">
        <v>180</v>
      </c>
      <c r="D88" s="150"/>
      <c r="E88" s="150"/>
      <c r="F88" s="101">
        <v>0.18</v>
      </c>
      <c r="G88" s="101">
        <v>0</v>
      </c>
      <c r="H88" s="101">
        <v>5.85</v>
      </c>
      <c r="I88" s="101">
        <v>24.12</v>
      </c>
      <c r="J88" s="4" t="s">
        <v>421</v>
      </c>
      <c r="K88" s="2"/>
      <c r="L88" s="2"/>
      <c r="M88" s="108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5.75" x14ac:dyDescent="0.25">
      <c r="A89" s="3"/>
      <c r="B89" s="99" t="s">
        <v>81</v>
      </c>
      <c r="C89" s="101"/>
      <c r="D89" s="150">
        <v>0.9</v>
      </c>
      <c r="E89" s="150">
        <v>0.9</v>
      </c>
      <c r="F89" s="101"/>
      <c r="G89" s="101"/>
      <c r="H89" s="101"/>
      <c r="I89" s="101"/>
      <c r="J89" s="70" t="s">
        <v>433</v>
      </c>
      <c r="K89" s="2"/>
      <c r="L89" s="2"/>
      <c r="M89" s="108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5.75" x14ac:dyDescent="0.25">
      <c r="A90" s="3"/>
      <c r="B90" s="99" t="s">
        <v>28</v>
      </c>
      <c r="C90" s="101"/>
      <c r="D90" s="150">
        <v>180</v>
      </c>
      <c r="E90" s="150">
        <v>180</v>
      </c>
      <c r="F90" s="101"/>
      <c r="G90" s="101"/>
      <c r="H90" s="101"/>
      <c r="I90" s="101"/>
      <c r="J90" s="99"/>
      <c r="K90" s="2"/>
      <c r="L90" s="2"/>
      <c r="M90" s="103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5.75" x14ac:dyDescent="0.25">
      <c r="A91" s="3"/>
      <c r="B91" s="99" t="s">
        <v>20</v>
      </c>
      <c r="C91" s="101"/>
      <c r="D91" s="150">
        <v>6.3</v>
      </c>
      <c r="E91" s="150">
        <v>6.3</v>
      </c>
      <c r="F91" s="101"/>
      <c r="G91" s="101"/>
      <c r="H91" s="101"/>
      <c r="I91" s="101"/>
      <c r="J91" s="99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5.75" x14ac:dyDescent="0.25">
      <c r="A92" s="3"/>
      <c r="B92" s="118" t="s">
        <v>426</v>
      </c>
      <c r="C92" s="101">
        <v>100</v>
      </c>
      <c r="D92" s="150">
        <f>C92*167/K92</f>
        <v>167</v>
      </c>
      <c r="E92" s="150">
        <f>C92</f>
        <v>100</v>
      </c>
      <c r="F92" s="101">
        <f>C92*1.5/K92</f>
        <v>1.5</v>
      </c>
      <c r="G92" s="101">
        <f>C92*0.5/K92</f>
        <v>0.5</v>
      </c>
      <c r="H92" s="101">
        <v>21</v>
      </c>
      <c r="I92" s="101">
        <f>C92*95/K92</f>
        <v>95</v>
      </c>
      <c r="J92" s="3"/>
      <c r="K92" s="140">
        <v>100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5.75" x14ac:dyDescent="0.25">
      <c r="A93" s="3"/>
      <c r="B93" s="118" t="s">
        <v>29</v>
      </c>
      <c r="C93" s="152">
        <v>30</v>
      </c>
      <c r="D93" s="153">
        <v>30</v>
      </c>
      <c r="E93" s="153">
        <v>30</v>
      </c>
      <c r="F93" s="152">
        <v>2.2799999999999998</v>
      </c>
      <c r="G93" s="152">
        <v>0.27</v>
      </c>
      <c r="H93" s="152">
        <v>14.01</v>
      </c>
      <c r="I93" s="152">
        <v>69.3</v>
      </c>
      <c r="J93" s="3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5.75" x14ac:dyDescent="0.25">
      <c r="A94" s="3"/>
      <c r="B94" s="123" t="s">
        <v>85</v>
      </c>
      <c r="C94" s="152">
        <v>20</v>
      </c>
      <c r="D94" s="153">
        <v>20</v>
      </c>
      <c r="E94" s="153">
        <v>20</v>
      </c>
      <c r="F94" s="152">
        <v>1.54</v>
      </c>
      <c r="G94" s="152">
        <v>0.28000000000000003</v>
      </c>
      <c r="H94" s="152">
        <v>7.52</v>
      </c>
      <c r="I94" s="152">
        <v>40.200000000000003</v>
      </c>
      <c r="J94" s="3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5.75" x14ac:dyDescent="0.25">
      <c r="A95" s="5" t="s">
        <v>82</v>
      </c>
      <c r="B95" s="5"/>
      <c r="C95" s="9">
        <f>SUM(C72:C94)</f>
        <v>530</v>
      </c>
      <c r="D95" s="5"/>
      <c r="E95" s="5"/>
      <c r="F95" s="174">
        <f>SUM(F72:F94)</f>
        <v>19.349999999999998</v>
      </c>
      <c r="G95" s="174">
        <f>SUM(G72:G94)</f>
        <v>10.65</v>
      </c>
      <c r="H95" s="174">
        <f>SUM(H72:H94)</f>
        <v>71.37</v>
      </c>
      <c r="I95" s="174">
        <f>SUM(I72:I94)</f>
        <v>422.75</v>
      </c>
      <c r="J95" s="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5.75" x14ac:dyDescent="0.25">
      <c r="A96" s="14" t="s">
        <v>83</v>
      </c>
      <c r="B96" s="14"/>
      <c r="C96" s="14"/>
      <c r="D96" s="14"/>
      <c r="E96" s="14"/>
      <c r="F96" s="102">
        <f>F22+F24+F68+F71+F95</f>
        <v>67.069999999999993</v>
      </c>
      <c r="G96" s="102">
        <f>G22+G24+G68+G71+G95</f>
        <v>64.929999999999993</v>
      </c>
      <c r="H96" s="102">
        <f>H22+H24+H68+H71+H95</f>
        <v>279.20000000000005</v>
      </c>
      <c r="I96" s="102">
        <f>I22+I24+I68+I71+I95</f>
        <v>1940.54</v>
      </c>
      <c r="J96" s="14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6.5" thickBot="1" x14ac:dyDescent="0.3"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6.5" thickBot="1" x14ac:dyDescent="0.3">
      <c r="A98" s="62" t="s">
        <v>133</v>
      </c>
      <c r="B98" s="63" t="s">
        <v>134</v>
      </c>
      <c r="C98" s="64" t="s">
        <v>135</v>
      </c>
      <c r="D98" s="65" t="s">
        <v>136</v>
      </c>
      <c r="E98" s="57"/>
      <c r="F98" s="57"/>
      <c r="G98" s="57"/>
      <c r="H98" s="5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5.75" x14ac:dyDescent="0.25">
      <c r="A99" s="48" t="s">
        <v>137</v>
      </c>
      <c r="B99" s="49">
        <f>I22</f>
        <v>400.79999999999995</v>
      </c>
      <c r="C99" s="50">
        <f>B99/B104*100</f>
        <v>20.654044750430288</v>
      </c>
      <c r="D99" s="51">
        <v>0.2</v>
      </c>
      <c r="E99" s="58"/>
      <c r="F99" s="58"/>
      <c r="G99" s="59"/>
      <c r="H99" s="60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5.75" x14ac:dyDescent="0.25">
      <c r="A100" s="48" t="s">
        <v>138</v>
      </c>
      <c r="B100" s="49">
        <f>I24</f>
        <v>92</v>
      </c>
      <c r="C100" s="50">
        <f>B100/B104*100</f>
        <v>4.7409483958073526</v>
      </c>
      <c r="D100" s="51">
        <v>0.05</v>
      </c>
      <c r="E100" s="58"/>
      <c r="F100" s="58"/>
      <c r="G100" s="59"/>
      <c r="H100" s="60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5.75" x14ac:dyDescent="0.25">
      <c r="A101" s="52" t="s">
        <v>139</v>
      </c>
      <c r="B101" s="66">
        <f>I68</f>
        <v>689.69</v>
      </c>
      <c r="C101" s="53">
        <f>B101/B104*100</f>
        <v>35.541138033743188</v>
      </c>
      <c r="D101" s="54">
        <v>0.35</v>
      </c>
      <c r="E101" s="58"/>
      <c r="F101" s="58"/>
      <c r="G101" s="59"/>
      <c r="H101" s="61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5.75" x14ac:dyDescent="0.25">
      <c r="A102" s="52" t="s">
        <v>140</v>
      </c>
      <c r="B102" s="66">
        <f>I71</f>
        <v>335.3</v>
      </c>
      <c r="C102" s="53">
        <f>B102/B104*100</f>
        <v>17.27869562080658</v>
      </c>
      <c r="D102" s="54">
        <v>0.15</v>
      </c>
      <c r="E102" s="58"/>
      <c r="F102" s="58"/>
      <c r="G102" s="59"/>
      <c r="H102" s="60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6.5" thickBot="1" x14ac:dyDescent="0.3">
      <c r="A103" s="52" t="s">
        <v>141</v>
      </c>
      <c r="B103" s="66">
        <f>I95</f>
        <v>422.75</v>
      </c>
      <c r="C103" s="53">
        <f>B103/B104*100</f>
        <v>21.78517319921259</v>
      </c>
      <c r="D103" s="54">
        <v>0.25</v>
      </c>
      <c r="E103" s="58"/>
      <c r="F103" s="58"/>
      <c r="G103" s="59"/>
      <c r="H103" s="60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6.5" thickBot="1" x14ac:dyDescent="0.3">
      <c r="A104" s="55" t="s">
        <v>142</v>
      </c>
      <c r="B104" s="67">
        <f>SUM(B99:B103)</f>
        <v>1940.54</v>
      </c>
      <c r="C104" s="56"/>
      <c r="D104" s="47"/>
      <c r="E104" s="58"/>
      <c r="F104" s="58"/>
      <c r="G104" s="58"/>
      <c r="H104" s="58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5.75" x14ac:dyDescent="0.25"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5.7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5.7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5.7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5.7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5.7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5.7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5.7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5.7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5.7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5.7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5.7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5.7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5.7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5.7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5.7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5.7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5.7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5.7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5.7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5.7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5.7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5.7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5.7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5.7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5.7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5.7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5.7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5.7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5.7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5.7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5.7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5.7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5.7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5.7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5.7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5.7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5.7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5.7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5.7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5.7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5.7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5.7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5.7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5.7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5.7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5.7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5.7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5.7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5.7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5.7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5.7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5.7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5.7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5.7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5.7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5.7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5.7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5.7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5.7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5.7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5.7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5.7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5.7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5.7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5.7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5.7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5.7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5.7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5.7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5.7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5.7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5.7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5.7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5.7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5.7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5.7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5.7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5.7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5.7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5.7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5.7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5.7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5.7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5.7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5.7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5.7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5.7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5.7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5.7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5.7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5.7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5.7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5.7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5.7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5.7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5.7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5.7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5.7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5.7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5.7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5.7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5.7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5.7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5.7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5.7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5.7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5.7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5.7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5.7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5.7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5.7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5.7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5.7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5.7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5.7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5.7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5.7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5.7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5.7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5.7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5.7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5.7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5.7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5.7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5.7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5.7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5.7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5.7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5.7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5.7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5.7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5.7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5.7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5.7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5.7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5.7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5.7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5.7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5.7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5.7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5.7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5.7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5.7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5.7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5.7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5.7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5.7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5.7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5.7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5.7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5.7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5.7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5.7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5.7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5.7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5.7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5.7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5.7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5.7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5.7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5.7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5.7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5.7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5.7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5.7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5.7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5.7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5.7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5.7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5.7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5.7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5.7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5.7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5.7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5.7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5.7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5.7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5.7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</sheetData>
  <mergeCells count="8">
    <mergeCell ref="A1:J1"/>
    <mergeCell ref="F4:H4"/>
    <mergeCell ref="I4:I5"/>
    <mergeCell ref="J4:J5"/>
    <mergeCell ref="A4:A5"/>
    <mergeCell ref="B4:B5"/>
    <mergeCell ref="C4:C5"/>
    <mergeCell ref="D4:E4"/>
  </mergeCells>
  <pageMargins left="0.51181102362204722" right="0" top="0.35433070866141736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10"/>
  <sheetViews>
    <sheetView tabSelected="1" view="pageBreakPreview" zoomScaleSheetLayoutView="100" workbookViewId="0">
      <selection activeCell="A6" sqref="A6"/>
    </sheetView>
  </sheetViews>
  <sheetFormatPr defaultRowHeight="15.75" x14ac:dyDescent="0.25"/>
  <cols>
    <col min="1" max="1" width="18.140625" style="2" customWidth="1"/>
    <col min="2" max="2" width="24.5703125" style="2" customWidth="1"/>
    <col min="3" max="9" width="9.140625" style="2"/>
    <col min="10" max="10" width="12.7109375" style="2" customWidth="1"/>
    <col min="11" max="16384" width="9.140625" style="2"/>
  </cols>
  <sheetData>
    <row r="1" spans="1:10" x14ac:dyDescent="0.25">
      <c r="A1" s="335" t="s">
        <v>0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x14ac:dyDescent="0.25">
      <c r="A2" s="2" t="s">
        <v>427</v>
      </c>
    </row>
    <row r="4" spans="1:10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68"/>
      <c r="F4" s="329" t="s">
        <v>8</v>
      </c>
      <c r="G4" s="329"/>
      <c r="H4" s="329"/>
      <c r="I4" s="331" t="s">
        <v>9</v>
      </c>
      <c r="J4" s="329" t="s">
        <v>10</v>
      </c>
    </row>
    <row r="5" spans="1:10" ht="30" customHeight="1" x14ac:dyDescent="0.25">
      <c r="A5" s="331"/>
      <c r="B5" s="331"/>
      <c r="C5" s="331"/>
      <c r="D5" s="313" t="s">
        <v>11</v>
      </c>
      <c r="E5" s="313" t="s">
        <v>12</v>
      </c>
      <c r="F5" s="4" t="s">
        <v>5</v>
      </c>
      <c r="G5" s="4" t="s">
        <v>6</v>
      </c>
      <c r="H5" s="4" t="s">
        <v>7</v>
      </c>
      <c r="I5" s="331"/>
      <c r="J5" s="329"/>
    </row>
    <row r="6" spans="1:10" ht="31.5" x14ac:dyDescent="0.25">
      <c r="A6" s="186" t="s">
        <v>350</v>
      </c>
      <c r="B6" s="3"/>
      <c r="C6" s="3"/>
      <c r="D6" s="3"/>
      <c r="E6" s="3"/>
      <c r="F6" s="3"/>
      <c r="G6" s="3"/>
      <c r="H6" s="3"/>
      <c r="I6" s="3"/>
      <c r="J6" s="3"/>
    </row>
    <row r="7" spans="1:10" ht="38.25" customHeight="1" x14ac:dyDescent="0.25">
      <c r="A7" s="4" t="s">
        <v>15</v>
      </c>
      <c r="B7" s="16" t="s">
        <v>194</v>
      </c>
      <c r="C7" s="4">
        <v>200</v>
      </c>
      <c r="D7" s="4"/>
      <c r="E7" s="4"/>
      <c r="F7" s="101">
        <v>13.64</v>
      </c>
      <c r="G7" s="101">
        <v>16.66</v>
      </c>
      <c r="H7" s="101">
        <v>6.66</v>
      </c>
      <c r="I7" s="101">
        <v>231.28</v>
      </c>
      <c r="J7" s="4" t="s">
        <v>199</v>
      </c>
    </row>
    <row r="8" spans="1:10" x14ac:dyDescent="0.25">
      <c r="A8" s="3"/>
      <c r="B8" s="99" t="s">
        <v>107</v>
      </c>
      <c r="C8" s="3"/>
      <c r="D8" s="153" t="s">
        <v>231</v>
      </c>
      <c r="E8" s="153">
        <v>80</v>
      </c>
      <c r="F8" s="153"/>
      <c r="G8" s="153"/>
      <c r="H8" s="153"/>
      <c r="I8" s="153"/>
      <c r="J8" s="4" t="s">
        <v>17</v>
      </c>
    </row>
    <row r="9" spans="1:10" x14ac:dyDescent="0.25">
      <c r="A9" s="3"/>
      <c r="B9" s="99" t="s">
        <v>146</v>
      </c>
      <c r="C9" s="3"/>
      <c r="D9" s="153">
        <v>80</v>
      </c>
      <c r="E9" s="153">
        <v>80</v>
      </c>
      <c r="F9" s="153"/>
      <c r="G9" s="153"/>
      <c r="H9" s="153"/>
      <c r="I9" s="153"/>
      <c r="J9" s="4"/>
    </row>
    <row r="10" spans="1:10" x14ac:dyDescent="0.25">
      <c r="A10" s="3"/>
      <c r="B10" s="99" t="s">
        <v>196</v>
      </c>
      <c r="C10" s="3"/>
      <c r="D10" s="153"/>
      <c r="E10" s="153">
        <v>160</v>
      </c>
      <c r="F10" s="153"/>
      <c r="G10" s="153"/>
      <c r="H10" s="153"/>
      <c r="I10" s="153"/>
      <c r="J10" s="4"/>
    </row>
    <row r="11" spans="1:10" x14ac:dyDescent="0.25">
      <c r="A11" s="3"/>
      <c r="B11" s="99" t="s">
        <v>197</v>
      </c>
      <c r="C11" s="3"/>
      <c r="D11" s="153">
        <v>60</v>
      </c>
      <c r="E11" s="153">
        <v>38.700000000000003</v>
      </c>
      <c r="F11" s="153"/>
      <c r="G11" s="153"/>
      <c r="H11" s="153"/>
      <c r="I11" s="153"/>
      <c r="J11" s="4"/>
    </row>
    <row r="12" spans="1:10" x14ac:dyDescent="0.25">
      <c r="A12" s="3"/>
      <c r="B12" s="99" t="s">
        <v>198</v>
      </c>
      <c r="C12" s="3"/>
      <c r="D12" s="153">
        <v>6.7</v>
      </c>
      <c r="E12" s="153">
        <v>6.7</v>
      </c>
      <c r="F12" s="153"/>
      <c r="G12" s="153"/>
      <c r="H12" s="153"/>
      <c r="I12" s="153"/>
      <c r="J12" s="4"/>
    </row>
    <row r="13" spans="1:10" x14ac:dyDescent="0.25">
      <c r="A13" s="3"/>
      <c r="B13" s="191" t="s">
        <v>21</v>
      </c>
      <c r="C13" s="3"/>
      <c r="D13" s="153">
        <v>0.7</v>
      </c>
      <c r="E13" s="153">
        <v>0.7</v>
      </c>
      <c r="F13" s="153"/>
      <c r="G13" s="153"/>
      <c r="H13" s="153"/>
      <c r="I13" s="153"/>
      <c r="J13" s="3"/>
    </row>
    <row r="14" spans="1:10" x14ac:dyDescent="0.25">
      <c r="A14" s="3"/>
      <c r="B14" s="193"/>
      <c r="C14" s="72"/>
      <c r="D14" s="157"/>
      <c r="E14" s="157"/>
      <c r="F14" s="152"/>
      <c r="G14" s="152"/>
      <c r="H14" s="152"/>
      <c r="I14" s="152"/>
      <c r="J14" s="3"/>
    </row>
    <row r="15" spans="1:10" x14ac:dyDescent="0.25">
      <c r="A15" s="3"/>
      <c r="B15" s="118" t="s">
        <v>235</v>
      </c>
      <c r="C15" s="101">
        <v>200</v>
      </c>
      <c r="D15" s="101"/>
      <c r="E15" s="101"/>
      <c r="F15" s="152">
        <v>3.76</v>
      </c>
      <c r="G15" s="152">
        <v>3.92</v>
      </c>
      <c r="H15" s="152">
        <v>25.94</v>
      </c>
      <c r="I15" s="152">
        <v>153.91999999999999</v>
      </c>
      <c r="J15" s="4" t="s">
        <v>237</v>
      </c>
    </row>
    <row r="16" spans="1:10" x14ac:dyDescent="0.25">
      <c r="A16" s="3"/>
      <c r="B16" s="99" t="s">
        <v>236</v>
      </c>
      <c r="C16" s="150"/>
      <c r="D16" s="150">
        <v>3</v>
      </c>
      <c r="E16" s="150">
        <v>3</v>
      </c>
      <c r="F16" s="152"/>
      <c r="G16" s="152"/>
      <c r="H16" s="152"/>
      <c r="I16" s="152"/>
      <c r="J16" s="4" t="s">
        <v>17</v>
      </c>
    </row>
    <row r="17" spans="1:11" x14ac:dyDescent="0.25">
      <c r="A17" s="3"/>
      <c r="B17" s="99" t="s">
        <v>27</v>
      </c>
      <c r="C17" s="150"/>
      <c r="D17" s="150">
        <v>100</v>
      </c>
      <c r="E17" s="150">
        <v>100</v>
      </c>
      <c r="F17" s="152"/>
      <c r="G17" s="152"/>
      <c r="H17" s="152"/>
      <c r="I17" s="152"/>
      <c r="J17" s="3"/>
    </row>
    <row r="18" spans="1:11" x14ac:dyDescent="0.25">
      <c r="A18" s="3"/>
      <c r="B18" s="99" t="s">
        <v>20</v>
      </c>
      <c r="C18" s="150"/>
      <c r="D18" s="150">
        <v>20</v>
      </c>
      <c r="E18" s="150">
        <v>20</v>
      </c>
      <c r="F18" s="152"/>
      <c r="G18" s="152"/>
      <c r="H18" s="152"/>
      <c r="I18" s="152"/>
      <c r="J18" s="3"/>
    </row>
    <row r="19" spans="1:11" x14ac:dyDescent="0.25">
      <c r="A19" s="3"/>
      <c r="B19" s="99" t="s">
        <v>28</v>
      </c>
      <c r="C19" s="150"/>
      <c r="D19" s="150">
        <v>110</v>
      </c>
      <c r="E19" s="150">
        <v>110</v>
      </c>
      <c r="F19" s="152"/>
      <c r="G19" s="152"/>
      <c r="H19" s="152"/>
      <c r="I19" s="152"/>
      <c r="J19" s="3"/>
    </row>
    <row r="20" spans="1:11" x14ac:dyDescent="0.25">
      <c r="A20" s="3"/>
      <c r="B20" s="118" t="s">
        <v>29</v>
      </c>
      <c r="C20" s="152">
        <v>10</v>
      </c>
      <c r="D20" s="153">
        <v>10</v>
      </c>
      <c r="E20" s="153">
        <v>10</v>
      </c>
      <c r="F20" s="101">
        <v>0.76</v>
      </c>
      <c r="G20" s="101">
        <v>0.09</v>
      </c>
      <c r="H20" s="101">
        <v>4.67</v>
      </c>
      <c r="I20" s="101">
        <v>23.1</v>
      </c>
      <c r="J20" s="3"/>
    </row>
    <row r="21" spans="1:11" x14ac:dyDescent="0.25">
      <c r="A21" s="3"/>
      <c r="B21" s="123" t="s">
        <v>85</v>
      </c>
      <c r="C21" s="152">
        <v>10</v>
      </c>
      <c r="D21" s="153">
        <v>10</v>
      </c>
      <c r="E21" s="153">
        <v>10</v>
      </c>
      <c r="F21" s="101">
        <v>0.77</v>
      </c>
      <c r="G21" s="101">
        <v>0.14000000000000001</v>
      </c>
      <c r="H21" s="101">
        <v>3.76</v>
      </c>
      <c r="I21" s="101">
        <v>20.100000000000001</v>
      </c>
      <c r="J21" s="3"/>
    </row>
    <row r="22" spans="1:11" x14ac:dyDescent="0.25">
      <c r="A22" s="5" t="s">
        <v>31</v>
      </c>
      <c r="B22" s="6"/>
      <c r="C22" s="9">
        <f>SUM(C7:C21)</f>
        <v>420</v>
      </c>
      <c r="D22" s="6"/>
      <c r="E22" s="6"/>
      <c r="F22" s="9">
        <f>SUM(F7:F21)</f>
        <v>18.93</v>
      </c>
      <c r="G22" s="9">
        <f>SUM(G7:G21)</f>
        <v>20.81</v>
      </c>
      <c r="H22" s="9">
        <f>SUM(H7:H21)</f>
        <v>41.03</v>
      </c>
      <c r="I22" s="9">
        <f>SUM(I7:I21)</f>
        <v>428.40000000000003</v>
      </c>
      <c r="J22" s="6"/>
    </row>
    <row r="23" spans="1:11" x14ac:dyDescent="0.25">
      <c r="A23" s="4" t="s">
        <v>32</v>
      </c>
      <c r="B23" s="118" t="s">
        <v>305</v>
      </c>
      <c r="C23" s="101">
        <v>110</v>
      </c>
      <c r="D23" s="150">
        <v>125.4</v>
      </c>
      <c r="E23" s="150">
        <f>C23</f>
        <v>110</v>
      </c>
      <c r="F23" s="101">
        <f>C23*0.44/K23</f>
        <v>0.44</v>
      </c>
      <c r="G23" s="101">
        <f>C23*0.44/K23</f>
        <v>0.44</v>
      </c>
      <c r="H23" s="101">
        <f>C23*10.78/K23</f>
        <v>10.78</v>
      </c>
      <c r="I23" s="101">
        <v>49.5</v>
      </c>
      <c r="J23" s="3"/>
      <c r="K23" s="2">
        <v>110</v>
      </c>
    </row>
    <row r="24" spans="1:11" ht="31.5" x14ac:dyDescent="0.25">
      <c r="A24" s="10" t="s">
        <v>33</v>
      </c>
      <c r="B24" s="6"/>
      <c r="C24" s="6"/>
      <c r="D24" s="6"/>
      <c r="E24" s="6"/>
      <c r="F24" s="9">
        <f>SUM(F23)</f>
        <v>0.44</v>
      </c>
      <c r="G24" s="9">
        <f>SUM(G23)</f>
        <v>0.44</v>
      </c>
      <c r="H24" s="9">
        <f>SUM(H23)</f>
        <v>10.78</v>
      </c>
      <c r="I24" s="9">
        <f>SUM(I23)</f>
        <v>49.5</v>
      </c>
      <c r="J24" s="6"/>
    </row>
    <row r="25" spans="1:11" x14ac:dyDescent="0.25">
      <c r="A25" s="11" t="s">
        <v>34</v>
      </c>
      <c r="B25" s="122" t="s">
        <v>202</v>
      </c>
      <c r="C25" s="158">
        <v>50</v>
      </c>
      <c r="D25" s="98"/>
      <c r="E25" s="98"/>
      <c r="F25" s="125">
        <v>0.95</v>
      </c>
      <c r="G25" s="70">
        <v>3.8</v>
      </c>
      <c r="H25" s="70">
        <v>5.66</v>
      </c>
      <c r="I25" s="70">
        <v>61.05</v>
      </c>
      <c r="J25" s="70" t="s">
        <v>42</v>
      </c>
    </row>
    <row r="26" spans="1:11" x14ac:dyDescent="0.25">
      <c r="A26" s="3"/>
      <c r="B26" s="159" t="s">
        <v>49</v>
      </c>
      <c r="C26" s="101"/>
      <c r="D26" s="160">
        <v>47.1</v>
      </c>
      <c r="E26" s="160">
        <v>37.700000000000003</v>
      </c>
      <c r="F26" s="70"/>
      <c r="G26" s="70"/>
      <c r="H26" s="70"/>
      <c r="I26" s="70"/>
      <c r="J26" s="70" t="s">
        <v>43</v>
      </c>
    </row>
    <row r="27" spans="1:11" x14ac:dyDescent="0.25">
      <c r="A27" s="3"/>
      <c r="B27" s="159" t="s">
        <v>36</v>
      </c>
      <c r="C27" s="101"/>
      <c r="D27" s="160">
        <v>10.4</v>
      </c>
      <c r="E27" s="160">
        <v>8.75</v>
      </c>
      <c r="F27" s="70"/>
      <c r="G27" s="70"/>
      <c r="H27" s="70"/>
      <c r="I27" s="70"/>
      <c r="J27" s="99"/>
    </row>
    <row r="28" spans="1:11" x14ac:dyDescent="0.25">
      <c r="A28" s="3"/>
      <c r="B28" s="159" t="s">
        <v>37</v>
      </c>
      <c r="C28" s="101"/>
      <c r="D28" s="160">
        <v>5.5</v>
      </c>
      <c r="E28" s="160">
        <v>5.5</v>
      </c>
      <c r="F28" s="70"/>
      <c r="G28" s="70"/>
      <c r="H28" s="70"/>
      <c r="I28" s="70"/>
      <c r="J28" s="99"/>
    </row>
    <row r="29" spans="1:11" ht="18" customHeight="1" x14ac:dyDescent="0.25">
      <c r="A29" s="3"/>
      <c r="B29" s="161" t="s">
        <v>38</v>
      </c>
      <c r="C29" s="101"/>
      <c r="D29" s="160">
        <v>3.75</v>
      </c>
      <c r="E29" s="160">
        <v>3.75</v>
      </c>
      <c r="F29" s="70"/>
      <c r="G29" s="70"/>
      <c r="H29" s="70"/>
      <c r="I29" s="70"/>
      <c r="J29" s="99"/>
    </row>
    <row r="30" spans="1:11" ht="15.75" customHeight="1" x14ac:dyDescent="0.25">
      <c r="A30" s="3"/>
      <c r="B30" s="161" t="s">
        <v>39</v>
      </c>
      <c r="C30" s="101"/>
      <c r="D30" s="160">
        <v>2.2499999999999999E-2</v>
      </c>
      <c r="E30" s="160">
        <v>2.2499999999999999E-2</v>
      </c>
      <c r="F30" s="70"/>
      <c r="G30" s="70"/>
      <c r="H30" s="70"/>
      <c r="I30" s="70"/>
      <c r="J30" s="99"/>
    </row>
    <row r="31" spans="1:11" x14ac:dyDescent="0.25">
      <c r="A31" s="3"/>
      <c r="B31" s="159" t="s">
        <v>40</v>
      </c>
      <c r="C31" s="101"/>
      <c r="D31" s="160">
        <v>0.6</v>
      </c>
      <c r="E31" s="160">
        <v>0.6</v>
      </c>
      <c r="F31" s="70"/>
      <c r="G31" s="70"/>
      <c r="H31" s="70"/>
      <c r="I31" s="70"/>
      <c r="J31" s="99"/>
    </row>
    <row r="32" spans="1:11" x14ac:dyDescent="0.25">
      <c r="A32" s="3"/>
      <c r="B32" s="159" t="s">
        <v>21</v>
      </c>
      <c r="C32" s="101"/>
      <c r="D32" s="160">
        <v>0.6</v>
      </c>
      <c r="E32" s="160">
        <v>0.6</v>
      </c>
      <c r="F32" s="70"/>
      <c r="G32" s="70"/>
      <c r="H32" s="70"/>
      <c r="I32" s="70"/>
      <c r="J32" s="99"/>
    </row>
    <row r="33" spans="1:10" ht="30" customHeight="1" x14ac:dyDescent="0.25">
      <c r="A33" s="3"/>
      <c r="B33" s="248" t="s">
        <v>352</v>
      </c>
      <c r="C33" s="202">
        <v>200</v>
      </c>
      <c r="D33" s="249"/>
      <c r="E33" s="249"/>
      <c r="F33" s="250">
        <v>5.01</v>
      </c>
      <c r="G33" s="250">
        <v>8.14</v>
      </c>
      <c r="H33" s="250">
        <v>12.14</v>
      </c>
      <c r="I33" s="250">
        <v>141.44</v>
      </c>
      <c r="J33" s="70" t="s">
        <v>353</v>
      </c>
    </row>
    <row r="34" spans="1:10" ht="17.25" customHeight="1" x14ac:dyDescent="0.25">
      <c r="A34" s="3"/>
      <c r="B34" s="251" t="s">
        <v>158</v>
      </c>
      <c r="C34" s="252"/>
      <c r="D34" s="252">
        <v>20</v>
      </c>
      <c r="E34" s="252">
        <v>19</v>
      </c>
      <c r="F34" s="253"/>
      <c r="G34" s="253"/>
      <c r="H34" s="253"/>
      <c r="I34" s="253"/>
      <c r="J34" s="70" t="s">
        <v>17</v>
      </c>
    </row>
    <row r="35" spans="1:10" x14ac:dyDescent="0.25">
      <c r="A35" s="3"/>
      <c r="B35" s="280" t="s">
        <v>28</v>
      </c>
      <c r="C35" s="256"/>
      <c r="D35" s="256">
        <v>217</v>
      </c>
      <c r="E35" s="256">
        <v>217</v>
      </c>
      <c r="F35" s="254"/>
      <c r="G35" s="254"/>
      <c r="H35" s="254"/>
      <c r="I35" s="254"/>
      <c r="J35" s="3"/>
    </row>
    <row r="36" spans="1:10" x14ac:dyDescent="0.25">
      <c r="A36" s="3"/>
      <c r="B36" s="254" t="s">
        <v>45</v>
      </c>
      <c r="C36" s="255"/>
      <c r="D36" s="255"/>
      <c r="E36" s="256">
        <v>12</v>
      </c>
      <c r="F36" s="254"/>
      <c r="G36" s="254"/>
      <c r="H36" s="254"/>
      <c r="I36" s="254"/>
      <c r="J36" s="3"/>
    </row>
    <row r="37" spans="1:10" ht="31.5" x14ac:dyDescent="0.25">
      <c r="A37" s="3"/>
      <c r="B37" s="254" t="s">
        <v>46</v>
      </c>
      <c r="C37" s="255"/>
      <c r="D37" s="255"/>
      <c r="E37" s="256">
        <v>155.30000000000001</v>
      </c>
      <c r="F37" s="254"/>
      <c r="G37" s="254"/>
      <c r="H37" s="254"/>
      <c r="I37" s="254"/>
      <c r="J37" s="3"/>
    </row>
    <row r="38" spans="1:10" x14ac:dyDescent="0.25">
      <c r="A38" s="3"/>
      <c r="B38" s="257" t="s">
        <v>48</v>
      </c>
      <c r="C38" s="255"/>
      <c r="D38" s="258">
        <v>24.6</v>
      </c>
      <c r="E38" s="258">
        <v>18.181818181818183</v>
      </c>
      <c r="F38" s="256"/>
      <c r="G38" s="256"/>
      <c r="H38" s="256"/>
      <c r="I38" s="256"/>
      <c r="J38" s="3"/>
    </row>
    <row r="39" spans="1:10" x14ac:dyDescent="0.25">
      <c r="A39" s="3"/>
      <c r="B39" s="257" t="s">
        <v>49</v>
      </c>
      <c r="C39" s="255"/>
      <c r="D39" s="258">
        <v>9.0909090909090917</v>
      </c>
      <c r="E39" s="258">
        <v>7.2727272727272725</v>
      </c>
      <c r="F39" s="256"/>
      <c r="G39" s="256"/>
      <c r="H39" s="256"/>
      <c r="I39" s="256"/>
      <c r="J39" s="3"/>
    </row>
    <row r="40" spans="1:10" x14ac:dyDescent="0.25">
      <c r="A40" s="3"/>
      <c r="B40" s="257" t="s">
        <v>50</v>
      </c>
      <c r="C40" s="255"/>
      <c r="D40" s="258">
        <v>9.0909090909090917</v>
      </c>
      <c r="E40" s="258">
        <v>7.2727272727272725</v>
      </c>
      <c r="F40" s="256"/>
      <c r="G40" s="256"/>
      <c r="H40" s="256"/>
      <c r="I40" s="256"/>
      <c r="J40" s="3"/>
    </row>
    <row r="41" spans="1:10" x14ac:dyDescent="0.25">
      <c r="A41" s="3"/>
      <c r="B41" s="257" t="s">
        <v>159</v>
      </c>
      <c r="C41" s="255"/>
      <c r="D41" s="258">
        <v>27.272727272727273</v>
      </c>
      <c r="E41" s="258">
        <v>21.818181818181817</v>
      </c>
      <c r="F41" s="256"/>
      <c r="G41" s="256"/>
      <c r="H41" s="256"/>
      <c r="I41" s="256"/>
      <c r="J41" s="3"/>
    </row>
    <row r="42" spans="1:10" x14ac:dyDescent="0.25">
      <c r="A42" s="3"/>
      <c r="B42" s="257" t="s">
        <v>38</v>
      </c>
      <c r="C42" s="255"/>
      <c r="D42" s="258">
        <v>3.6</v>
      </c>
      <c r="E42" s="258">
        <v>3.6363636363636362</v>
      </c>
      <c r="F42" s="256"/>
      <c r="G42" s="256"/>
      <c r="H42" s="256"/>
      <c r="I42" s="256"/>
      <c r="J42" s="3"/>
    </row>
    <row r="43" spans="1:10" x14ac:dyDescent="0.25">
      <c r="A43" s="3"/>
      <c r="B43" s="257" t="s">
        <v>351</v>
      </c>
      <c r="C43" s="255"/>
      <c r="D43" s="258">
        <v>7.2727272727272725</v>
      </c>
      <c r="E43" s="258">
        <v>7.2727272727272725</v>
      </c>
      <c r="F43" s="256"/>
      <c r="G43" s="256"/>
      <c r="H43" s="256"/>
      <c r="I43" s="256"/>
      <c r="J43" s="3"/>
    </row>
    <row r="44" spans="1:10" x14ac:dyDescent="0.25">
      <c r="A44" s="3"/>
      <c r="B44" s="257" t="s">
        <v>162</v>
      </c>
      <c r="C44" s="255"/>
      <c r="D44" s="258">
        <v>6</v>
      </c>
      <c r="E44" s="258">
        <v>6</v>
      </c>
      <c r="F44" s="256"/>
      <c r="G44" s="256"/>
      <c r="H44" s="256"/>
      <c r="I44" s="256"/>
      <c r="J44" s="3"/>
    </row>
    <row r="45" spans="1:10" x14ac:dyDescent="0.25">
      <c r="A45" s="3"/>
      <c r="B45" s="259" t="s">
        <v>21</v>
      </c>
      <c r="C45" s="255"/>
      <c r="D45" s="258">
        <v>0.8</v>
      </c>
      <c r="E45" s="258">
        <v>0.8</v>
      </c>
      <c r="F45" s="256"/>
      <c r="G45" s="256"/>
      <c r="H45" s="256"/>
      <c r="I45" s="256"/>
      <c r="J45" s="3"/>
    </row>
    <row r="46" spans="1:10" x14ac:dyDescent="0.25">
      <c r="A46" s="3"/>
      <c r="B46" s="259" t="s">
        <v>52</v>
      </c>
      <c r="C46" s="256"/>
      <c r="D46" s="258">
        <v>1.35</v>
      </c>
      <c r="E46" s="258">
        <v>1</v>
      </c>
      <c r="F46" s="256"/>
      <c r="G46" s="256"/>
      <c r="H46" s="256"/>
      <c r="I46" s="256"/>
      <c r="J46" s="3"/>
    </row>
    <row r="47" spans="1:10" ht="31.5" x14ac:dyDescent="0.25">
      <c r="A47" s="3"/>
      <c r="B47" s="95" t="s">
        <v>354</v>
      </c>
      <c r="C47" s="167">
        <v>70</v>
      </c>
      <c r="D47" s="212"/>
      <c r="E47" s="212"/>
      <c r="F47" s="70">
        <v>10.36</v>
      </c>
      <c r="G47" s="70">
        <v>1.93</v>
      </c>
      <c r="H47" s="164">
        <v>6.79</v>
      </c>
      <c r="I47" s="70">
        <v>85.92</v>
      </c>
      <c r="J47" s="4" t="s">
        <v>355</v>
      </c>
    </row>
    <row r="48" spans="1:10" x14ac:dyDescent="0.25">
      <c r="A48" s="3"/>
      <c r="B48" s="195" t="s">
        <v>356</v>
      </c>
      <c r="C48" s="167"/>
      <c r="D48" s="168">
        <v>92</v>
      </c>
      <c r="E48" s="168">
        <v>56</v>
      </c>
      <c r="F48" s="70"/>
      <c r="G48" s="70"/>
      <c r="H48" s="70"/>
      <c r="I48" s="70"/>
      <c r="J48" s="4" t="s">
        <v>17</v>
      </c>
    </row>
    <row r="49" spans="1:10" x14ac:dyDescent="0.25">
      <c r="A49" s="3"/>
      <c r="B49" s="195" t="s">
        <v>29</v>
      </c>
      <c r="C49" s="167"/>
      <c r="D49" s="168">
        <v>13</v>
      </c>
      <c r="E49" s="168">
        <v>13</v>
      </c>
      <c r="F49" s="70"/>
      <c r="G49" s="70"/>
      <c r="H49" s="70"/>
      <c r="I49" s="70"/>
      <c r="J49" s="3"/>
    </row>
    <row r="50" spans="1:10" x14ac:dyDescent="0.25">
      <c r="A50" s="3"/>
      <c r="B50" s="195" t="s">
        <v>310</v>
      </c>
      <c r="C50" s="167"/>
      <c r="D50" s="168">
        <v>10</v>
      </c>
      <c r="E50" s="168">
        <v>10</v>
      </c>
      <c r="F50" s="70"/>
      <c r="G50" s="70"/>
      <c r="H50" s="70"/>
      <c r="I50" s="70"/>
      <c r="J50" s="3"/>
    </row>
    <row r="51" spans="1:10" x14ac:dyDescent="0.25">
      <c r="A51" s="3"/>
      <c r="B51" s="195" t="s">
        <v>79</v>
      </c>
      <c r="C51" s="167"/>
      <c r="D51" s="168" t="s">
        <v>152</v>
      </c>
      <c r="E51" s="168">
        <v>4</v>
      </c>
      <c r="F51" s="70"/>
      <c r="G51" s="70"/>
      <c r="H51" s="70"/>
      <c r="I51" s="70"/>
      <c r="J51" s="3"/>
    </row>
    <row r="52" spans="1:10" x14ac:dyDescent="0.25">
      <c r="A52" s="3"/>
      <c r="B52" s="195" t="s">
        <v>198</v>
      </c>
      <c r="C52" s="167"/>
      <c r="D52" s="168">
        <v>1.4</v>
      </c>
      <c r="E52" s="168">
        <v>1.4</v>
      </c>
      <c r="F52" s="70"/>
      <c r="G52" s="70"/>
      <c r="H52" s="70"/>
      <c r="I52" s="70"/>
      <c r="J52" s="3"/>
    </row>
    <row r="53" spans="1:10" x14ac:dyDescent="0.25">
      <c r="A53" s="3"/>
      <c r="B53" s="195" t="s">
        <v>21</v>
      </c>
      <c r="C53" s="167"/>
      <c r="D53" s="168">
        <v>0.5</v>
      </c>
      <c r="E53" s="168">
        <v>0.5</v>
      </c>
      <c r="F53" s="70"/>
      <c r="G53" s="70"/>
      <c r="H53" s="70"/>
      <c r="I53" s="70"/>
      <c r="J53" s="3"/>
    </row>
    <row r="54" spans="1:10" ht="28.5" customHeight="1" x14ac:dyDescent="0.25">
      <c r="A54" s="3"/>
      <c r="B54" s="123" t="s">
        <v>446</v>
      </c>
      <c r="C54" s="101">
        <v>150</v>
      </c>
      <c r="D54" s="150"/>
      <c r="E54" s="150"/>
      <c r="F54" s="101">
        <v>3.13</v>
      </c>
      <c r="G54" s="101">
        <v>7.03</v>
      </c>
      <c r="H54" s="101">
        <v>27.21</v>
      </c>
      <c r="I54" s="101">
        <v>182.46</v>
      </c>
      <c r="J54" s="170" t="s">
        <v>447</v>
      </c>
    </row>
    <row r="55" spans="1:10" x14ac:dyDescent="0.25">
      <c r="A55" s="3"/>
      <c r="B55" s="99" t="s">
        <v>48</v>
      </c>
      <c r="C55" s="150"/>
      <c r="D55" s="150">
        <v>198</v>
      </c>
      <c r="E55" s="150">
        <v>148.5</v>
      </c>
      <c r="F55" s="150"/>
      <c r="G55" s="150"/>
      <c r="H55" s="150"/>
      <c r="I55" s="150"/>
      <c r="J55" s="70" t="s">
        <v>17</v>
      </c>
    </row>
    <row r="56" spans="1:10" x14ac:dyDescent="0.25">
      <c r="A56" s="3"/>
      <c r="B56" s="99" t="s">
        <v>106</v>
      </c>
      <c r="C56" s="150"/>
      <c r="D56" s="150">
        <v>6.75</v>
      </c>
      <c r="E56" s="150">
        <v>6.75</v>
      </c>
      <c r="F56" s="150"/>
      <c r="G56" s="150"/>
      <c r="H56" s="150"/>
      <c r="I56" s="150"/>
      <c r="J56" s="124"/>
    </row>
    <row r="57" spans="1:10" x14ac:dyDescent="0.25">
      <c r="A57" s="3"/>
      <c r="B57" s="99" t="s">
        <v>21</v>
      </c>
      <c r="C57" s="150"/>
      <c r="D57" s="150">
        <v>0.7</v>
      </c>
      <c r="E57" s="150">
        <v>0.7</v>
      </c>
      <c r="F57" s="150"/>
      <c r="G57" s="150"/>
      <c r="H57" s="150"/>
      <c r="I57" s="150"/>
      <c r="J57" s="124"/>
    </row>
    <row r="58" spans="1:10" ht="31.5" x14ac:dyDescent="0.25">
      <c r="A58" s="3"/>
      <c r="B58" s="406" t="s">
        <v>448</v>
      </c>
      <c r="C58" s="184">
        <v>180</v>
      </c>
      <c r="D58" s="101"/>
      <c r="E58" s="101"/>
      <c r="F58" s="101">
        <v>0.48</v>
      </c>
      <c r="G58" s="101">
        <v>0</v>
      </c>
      <c r="H58" s="101">
        <v>25.09</v>
      </c>
      <c r="I58" s="101">
        <v>102.4</v>
      </c>
      <c r="J58" s="407" t="s">
        <v>450</v>
      </c>
    </row>
    <row r="59" spans="1:10" x14ac:dyDescent="0.25">
      <c r="A59" s="3"/>
      <c r="B59" s="99" t="s">
        <v>449</v>
      </c>
      <c r="C59" s="99"/>
      <c r="D59" s="312">
        <v>18</v>
      </c>
      <c r="E59" s="312">
        <v>18</v>
      </c>
      <c r="F59" s="70"/>
      <c r="G59" s="70"/>
      <c r="H59" s="70"/>
      <c r="I59" s="70"/>
      <c r="J59" s="70"/>
    </row>
    <row r="60" spans="1:10" x14ac:dyDescent="0.25">
      <c r="A60" s="3"/>
      <c r="B60" s="99" t="s">
        <v>20</v>
      </c>
      <c r="C60" s="150"/>
      <c r="D60" s="312">
        <v>18</v>
      </c>
      <c r="E60" s="312">
        <v>18</v>
      </c>
      <c r="F60" s="70"/>
      <c r="G60" s="70"/>
      <c r="H60" s="70"/>
      <c r="I60" s="70"/>
      <c r="J60" s="99"/>
    </row>
    <row r="61" spans="1:10" x14ac:dyDescent="0.25">
      <c r="A61" s="3"/>
      <c r="B61" s="99" t="s">
        <v>28</v>
      </c>
      <c r="C61" s="150"/>
      <c r="D61" s="312">
        <v>180</v>
      </c>
      <c r="E61" s="312">
        <v>180</v>
      </c>
      <c r="F61" s="70"/>
      <c r="G61" s="70"/>
      <c r="H61" s="70"/>
      <c r="I61" s="70"/>
      <c r="J61" s="99"/>
    </row>
    <row r="62" spans="1:10" x14ac:dyDescent="0.25">
      <c r="A62" s="3"/>
      <c r="B62" s="99" t="s">
        <v>39</v>
      </c>
      <c r="C62" s="150"/>
      <c r="D62" s="312">
        <v>0.18</v>
      </c>
      <c r="E62" s="312">
        <v>0.18</v>
      </c>
      <c r="F62" s="70"/>
      <c r="G62" s="70"/>
      <c r="H62" s="70"/>
      <c r="I62" s="70"/>
      <c r="J62" s="99"/>
    </row>
    <row r="63" spans="1:10" x14ac:dyDescent="0.25">
      <c r="A63" s="3"/>
      <c r="B63" s="118" t="s">
        <v>29</v>
      </c>
      <c r="C63" s="101">
        <v>30</v>
      </c>
      <c r="D63" s="150">
        <v>30</v>
      </c>
      <c r="E63" s="150">
        <v>30</v>
      </c>
      <c r="F63" s="101">
        <v>2.2799999999999998</v>
      </c>
      <c r="G63" s="101">
        <v>0.27</v>
      </c>
      <c r="H63" s="101">
        <v>14.01</v>
      </c>
      <c r="I63" s="101">
        <v>69.3</v>
      </c>
      <c r="J63" s="99"/>
    </row>
    <row r="64" spans="1:10" x14ac:dyDescent="0.25">
      <c r="A64" s="3"/>
      <c r="B64" s="123" t="s">
        <v>85</v>
      </c>
      <c r="C64" s="101">
        <v>20</v>
      </c>
      <c r="D64" s="150">
        <v>20</v>
      </c>
      <c r="E64" s="150">
        <v>20</v>
      </c>
      <c r="F64" s="101">
        <v>1.54</v>
      </c>
      <c r="G64" s="101">
        <v>0.28000000000000003</v>
      </c>
      <c r="H64" s="101">
        <v>7.52</v>
      </c>
      <c r="I64" s="101">
        <v>40.200000000000003</v>
      </c>
      <c r="J64" s="99"/>
    </row>
    <row r="65" spans="1:10" x14ac:dyDescent="0.25">
      <c r="A65" s="5" t="s">
        <v>70</v>
      </c>
      <c r="B65" s="6"/>
      <c r="C65" s="9">
        <f>SUM(C25:C64)</f>
        <v>700</v>
      </c>
      <c r="D65" s="6"/>
      <c r="E65" s="6"/>
      <c r="F65" s="174">
        <f>SUM(F25:F64)</f>
        <v>23.75</v>
      </c>
      <c r="G65" s="174">
        <f>SUM(G25:G64)</f>
        <v>21.450000000000003</v>
      </c>
      <c r="H65" s="174">
        <f>SUM(H25:H64)</f>
        <v>98.42</v>
      </c>
      <c r="I65" s="174">
        <f>SUM(I25:I64)</f>
        <v>682.77</v>
      </c>
      <c r="J65" s="6"/>
    </row>
    <row r="66" spans="1:10" ht="31.5" x14ac:dyDescent="0.25">
      <c r="A66" s="175" t="s">
        <v>71</v>
      </c>
      <c r="B66" s="176" t="s">
        <v>428</v>
      </c>
      <c r="C66" s="177">
        <v>50</v>
      </c>
      <c r="D66" s="321">
        <v>50</v>
      </c>
      <c r="E66" s="321">
        <v>50</v>
      </c>
      <c r="F66" s="162">
        <v>1.45</v>
      </c>
      <c r="G66" s="162">
        <v>1.63</v>
      </c>
      <c r="H66" s="162">
        <v>38.71</v>
      </c>
      <c r="I66" s="162">
        <v>177.03</v>
      </c>
      <c r="J66" s="4"/>
    </row>
    <row r="67" spans="1:10" x14ac:dyDescent="0.25">
      <c r="A67" s="175"/>
      <c r="B67" s="71" t="s">
        <v>153</v>
      </c>
      <c r="C67" s="152">
        <v>200</v>
      </c>
      <c r="D67" s="3"/>
      <c r="E67" s="3"/>
      <c r="F67" s="152">
        <v>5.58</v>
      </c>
      <c r="G67" s="152">
        <v>6.38</v>
      </c>
      <c r="H67" s="152">
        <v>9.3800000000000008</v>
      </c>
      <c r="I67" s="152">
        <v>117.3</v>
      </c>
      <c r="J67" s="4" t="s">
        <v>284</v>
      </c>
    </row>
    <row r="68" spans="1:10" x14ac:dyDescent="0.25">
      <c r="A68" s="175"/>
      <c r="B68" s="156" t="s">
        <v>27</v>
      </c>
      <c r="C68" s="72"/>
      <c r="D68" s="157">
        <v>210</v>
      </c>
      <c r="E68" s="157">
        <v>200</v>
      </c>
      <c r="F68" s="152"/>
      <c r="G68" s="152"/>
      <c r="H68" s="152"/>
      <c r="I68" s="152"/>
      <c r="J68" s="128" t="s">
        <v>17</v>
      </c>
    </row>
    <row r="69" spans="1:10" x14ac:dyDescent="0.25">
      <c r="A69" s="5" t="s">
        <v>73</v>
      </c>
      <c r="B69" s="6"/>
      <c r="C69" s="9">
        <f>SUM(C66:C67)</f>
        <v>250</v>
      </c>
      <c r="D69" s="6"/>
      <c r="E69" s="6"/>
      <c r="F69" s="174">
        <f>SUM(F66:F67)</f>
        <v>7.03</v>
      </c>
      <c r="G69" s="174">
        <f>SUM(G66:G67)</f>
        <v>8.01</v>
      </c>
      <c r="H69" s="174">
        <f>SUM(H66:H67)</f>
        <v>48.09</v>
      </c>
      <c r="I69" s="174">
        <f>SUM(I66:I67)</f>
        <v>294.33</v>
      </c>
      <c r="J69" s="6"/>
    </row>
    <row r="70" spans="1:10" ht="31.5" x14ac:dyDescent="0.25">
      <c r="A70" s="175" t="s">
        <v>74</v>
      </c>
      <c r="B70" s="69" t="s">
        <v>179</v>
      </c>
      <c r="C70" s="167">
        <v>70</v>
      </c>
      <c r="D70" s="212"/>
      <c r="E70" s="212"/>
      <c r="F70" s="101">
        <v>12.84</v>
      </c>
      <c r="G70" s="101">
        <v>14.59</v>
      </c>
      <c r="H70" s="101">
        <v>8.73</v>
      </c>
      <c r="I70" s="101">
        <v>217.82</v>
      </c>
      <c r="J70" s="175" t="s">
        <v>184</v>
      </c>
    </row>
    <row r="71" spans="1:10" x14ac:dyDescent="0.25">
      <c r="A71" s="175"/>
      <c r="B71" s="191" t="s">
        <v>158</v>
      </c>
      <c r="C71" s="169"/>
      <c r="D71" s="169">
        <v>53.8</v>
      </c>
      <c r="E71" s="169">
        <v>49</v>
      </c>
      <c r="F71" s="101"/>
      <c r="G71" s="101"/>
      <c r="H71" s="101"/>
      <c r="I71" s="101"/>
      <c r="J71" s="4" t="s">
        <v>17</v>
      </c>
    </row>
    <row r="72" spans="1:10" x14ac:dyDescent="0.25">
      <c r="A72" s="175"/>
      <c r="B72" s="156" t="s">
        <v>180</v>
      </c>
      <c r="C72" s="169"/>
      <c r="D72" s="169">
        <v>9.4</v>
      </c>
      <c r="E72" s="169">
        <v>9.4</v>
      </c>
      <c r="F72" s="101"/>
      <c r="G72" s="101"/>
      <c r="H72" s="101"/>
      <c r="I72" s="101"/>
      <c r="J72" s="175"/>
    </row>
    <row r="73" spans="1:10" x14ac:dyDescent="0.25">
      <c r="A73" s="175"/>
      <c r="B73" s="156" t="s">
        <v>192</v>
      </c>
      <c r="C73" s="169"/>
      <c r="D73" s="169">
        <v>14</v>
      </c>
      <c r="E73" s="169">
        <v>14</v>
      </c>
      <c r="F73" s="101"/>
      <c r="G73" s="101"/>
      <c r="H73" s="101"/>
      <c r="I73" s="101"/>
      <c r="J73" s="175"/>
    </row>
    <row r="74" spans="1:10" x14ac:dyDescent="0.25">
      <c r="A74" s="175"/>
      <c r="B74" s="156" t="s">
        <v>181</v>
      </c>
      <c r="C74" s="169"/>
      <c r="D74" s="169">
        <v>27</v>
      </c>
      <c r="E74" s="169">
        <v>23</v>
      </c>
      <c r="F74" s="101"/>
      <c r="G74" s="101"/>
      <c r="H74" s="101"/>
      <c r="I74" s="101"/>
      <c r="J74" s="175"/>
    </row>
    <row r="75" spans="1:10" x14ac:dyDescent="0.25">
      <c r="A75" s="175"/>
      <c r="B75" s="156" t="s">
        <v>38</v>
      </c>
      <c r="C75" s="169"/>
      <c r="D75" s="169">
        <v>2.2999999999999998</v>
      </c>
      <c r="E75" s="169">
        <v>2.2999999999999998</v>
      </c>
      <c r="F75" s="101"/>
      <c r="G75" s="101"/>
      <c r="H75" s="101"/>
      <c r="I75" s="101"/>
      <c r="J75" s="175"/>
    </row>
    <row r="76" spans="1:10" x14ac:dyDescent="0.25">
      <c r="A76" s="175"/>
      <c r="B76" s="99" t="s">
        <v>183</v>
      </c>
      <c r="C76" s="101"/>
      <c r="D76" s="150"/>
      <c r="E76" s="150">
        <v>12.5</v>
      </c>
      <c r="F76" s="101"/>
      <c r="G76" s="101"/>
      <c r="H76" s="101"/>
      <c r="I76" s="101"/>
      <c r="J76" s="175"/>
    </row>
    <row r="77" spans="1:10" x14ac:dyDescent="0.25">
      <c r="A77" s="175"/>
      <c r="B77" s="99" t="s">
        <v>21</v>
      </c>
      <c r="C77" s="101"/>
      <c r="D77" s="150">
        <v>0.7</v>
      </c>
      <c r="E77" s="150">
        <v>0.7</v>
      </c>
      <c r="F77" s="101"/>
      <c r="G77" s="101"/>
      <c r="H77" s="101"/>
      <c r="I77" s="101"/>
      <c r="J77" s="175"/>
    </row>
    <row r="78" spans="1:10" x14ac:dyDescent="0.25">
      <c r="A78" s="175"/>
      <c r="B78" s="193" t="s">
        <v>166</v>
      </c>
      <c r="C78" s="167">
        <v>30</v>
      </c>
      <c r="D78" s="169"/>
      <c r="E78" s="169"/>
      <c r="F78" s="152">
        <v>0.16</v>
      </c>
      <c r="G78" s="152">
        <v>1.1000000000000001</v>
      </c>
      <c r="H78" s="152">
        <v>1.57</v>
      </c>
      <c r="I78" s="152">
        <v>16.84</v>
      </c>
      <c r="J78" s="175" t="s">
        <v>185</v>
      </c>
    </row>
    <row r="79" spans="1:10" x14ac:dyDescent="0.25">
      <c r="A79" s="175"/>
      <c r="B79" s="156" t="s">
        <v>57</v>
      </c>
      <c r="C79" s="169"/>
      <c r="D79" s="169">
        <v>1.5</v>
      </c>
      <c r="E79" s="169">
        <v>1.5</v>
      </c>
      <c r="F79" s="153"/>
      <c r="G79" s="153"/>
      <c r="H79" s="153"/>
      <c r="I79" s="153"/>
      <c r="J79" s="4" t="s">
        <v>17</v>
      </c>
    </row>
    <row r="80" spans="1:10" x14ac:dyDescent="0.25">
      <c r="A80" s="175"/>
      <c r="B80" s="156" t="s">
        <v>23</v>
      </c>
      <c r="C80" s="169"/>
      <c r="D80" s="169">
        <v>1.5</v>
      </c>
      <c r="E80" s="169">
        <v>1.5</v>
      </c>
      <c r="F80" s="153"/>
      <c r="G80" s="153"/>
      <c r="H80" s="153"/>
      <c r="I80" s="153"/>
      <c r="J80" s="175"/>
    </row>
    <row r="81" spans="1:20" x14ac:dyDescent="0.25">
      <c r="A81" s="175"/>
      <c r="B81" s="156" t="s">
        <v>56</v>
      </c>
      <c r="C81" s="169"/>
      <c r="D81" s="169">
        <v>1.8</v>
      </c>
      <c r="E81" s="169">
        <v>1.8</v>
      </c>
      <c r="F81" s="153"/>
      <c r="G81" s="153"/>
      <c r="H81" s="153"/>
      <c r="I81" s="153"/>
      <c r="J81" s="175"/>
    </row>
    <row r="82" spans="1:20" x14ac:dyDescent="0.25">
      <c r="A82" s="175"/>
      <c r="B82" s="156" t="s">
        <v>20</v>
      </c>
      <c r="C82" s="169"/>
      <c r="D82" s="169">
        <v>0.54</v>
      </c>
      <c r="E82" s="169">
        <v>0.54</v>
      </c>
      <c r="F82" s="153"/>
      <c r="G82" s="153"/>
      <c r="H82" s="153"/>
      <c r="I82" s="153"/>
      <c r="J82" s="175"/>
    </row>
    <row r="83" spans="1:20" x14ac:dyDescent="0.25">
      <c r="A83" s="175"/>
      <c r="B83" s="156" t="s">
        <v>55</v>
      </c>
      <c r="C83" s="169"/>
      <c r="D83" s="169">
        <v>0.02</v>
      </c>
      <c r="E83" s="169">
        <v>0.02</v>
      </c>
      <c r="F83" s="153"/>
      <c r="G83" s="153"/>
      <c r="H83" s="153"/>
      <c r="I83" s="153"/>
      <c r="J83" s="175"/>
    </row>
    <row r="84" spans="1:20" x14ac:dyDescent="0.25">
      <c r="A84" s="175"/>
      <c r="B84" s="156" t="s">
        <v>21</v>
      </c>
      <c r="C84" s="169"/>
      <c r="D84" s="169">
        <v>0.3</v>
      </c>
      <c r="E84" s="169">
        <v>0.3</v>
      </c>
      <c r="F84" s="153"/>
      <c r="G84" s="153"/>
      <c r="H84" s="153"/>
      <c r="I84" s="153"/>
      <c r="J84" s="175"/>
      <c r="L84" s="103"/>
      <c r="M84" s="103"/>
      <c r="N84" s="103"/>
      <c r="O84" s="103"/>
      <c r="P84" s="103"/>
      <c r="Q84" s="103"/>
      <c r="R84" s="103"/>
      <c r="S84" s="103"/>
    </row>
    <row r="85" spans="1:20" x14ac:dyDescent="0.25">
      <c r="A85" s="175"/>
      <c r="B85" s="123" t="s">
        <v>362</v>
      </c>
      <c r="C85" s="202">
        <v>130</v>
      </c>
      <c r="D85" s="252"/>
      <c r="E85" s="252"/>
      <c r="F85" s="202">
        <v>7.11</v>
      </c>
      <c r="G85" s="202">
        <v>16.09</v>
      </c>
      <c r="H85" s="202">
        <v>25.22</v>
      </c>
      <c r="I85" s="202">
        <v>274.11</v>
      </c>
      <c r="J85" s="408" t="s">
        <v>363</v>
      </c>
      <c r="K85" s="103"/>
      <c r="L85" s="315"/>
      <c r="M85" s="409"/>
      <c r="N85" s="410"/>
      <c r="O85" s="410"/>
      <c r="P85" s="409"/>
      <c r="Q85" s="409"/>
      <c r="R85" s="409"/>
      <c r="S85" s="409"/>
      <c r="T85" s="115"/>
    </row>
    <row r="86" spans="1:20" x14ac:dyDescent="0.25">
      <c r="A86" s="175"/>
      <c r="B86" s="151" t="s">
        <v>159</v>
      </c>
      <c r="C86" s="202"/>
      <c r="D86" s="252">
        <v>169</v>
      </c>
      <c r="E86" s="252">
        <v>135</v>
      </c>
      <c r="F86" s="202"/>
      <c r="G86" s="202"/>
      <c r="H86" s="202"/>
      <c r="I86" s="202"/>
      <c r="J86" s="411" t="s">
        <v>17</v>
      </c>
      <c r="K86" s="103"/>
      <c r="L86" s="412"/>
      <c r="M86" s="409"/>
      <c r="N86" s="410"/>
      <c r="O86" s="410"/>
      <c r="P86" s="409"/>
      <c r="Q86" s="409"/>
      <c r="R86" s="409"/>
      <c r="S86" s="409"/>
      <c r="T86" s="115"/>
    </row>
    <row r="87" spans="1:20" x14ac:dyDescent="0.25">
      <c r="A87" s="175"/>
      <c r="B87" s="151" t="s">
        <v>23</v>
      </c>
      <c r="C87" s="202"/>
      <c r="D87" s="252">
        <v>8.4499999999999993</v>
      </c>
      <c r="E87" s="252">
        <v>8.4499999999999993</v>
      </c>
      <c r="F87" s="202"/>
      <c r="G87" s="202"/>
      <c r="H87" s="202"/>
      <c r="I87" s="202"/>
      <c r="J87" s="408"/>
      <c r="K87" s="103"/>
      <c r="L87" s="412"/>
      <c r="M87" s="409"/>
      <c r="N87" s="410"/>
      <c r="O87" s="410"/>
      <c r="P87" s="409"/>
      <c r="Q87" s="409"/>
      <c r="R87" s="409"/>
      <c r="S87" s="409"/>
      <c r="T87" s="115"/>
    </row>
    <row r="88" spans="1:20" ht="31.5" x14ac:dyDescent="0.25">
      <c r="A88" s="175"/>
      <c r="B88" s="151" t="s">
        <v>364</v>
      </c>
      <c r="C88" s="202"/>
      <c r="D88" s="252"/>
      <c r="E88" s="252">
        <v>121</v>
      </c>
      <c r="F88" s="202"/>
      <c r="G88" s="202"/>
      <c r="H88" s="202"/>
      <c r="I88" s="202"/>
      <c r="J88" s="408"/>
      <c r="K88" s="103"/>
      <c r="L88" s="412"/>
      <c r="M88" s="409"/>
      <c r="N88" s="410"/>
      <c r="O88" s="410"/>
      <c r="P88" s="409"/>
      <c r="Q88" s="409"/>
      <c r="R88" s="409"/>
      <c r="S88" s="409"/>
      <c r="T88" s="115"/>
    </row>
    <row r="89" spans="1:20" x14ac:dyDescent="0.25">
      <c r="A89" s="175"/>
      <c r="B89" s="151" t="s">
        <v>79</v>
      </c>
      <c r="C89" s="202"/>
      <c r="D89" s="252" t="s">
        <v>390</v>
      </c>
      <c r="E89" s="252">
        <v>8.5</v>
      </c>
      <c r="F89" s="202"/>
      <c r="G89" s="202"/>
      <c r="H89" s="202"/>
      <c r="I89" s="202"/>
      <c r="J89" s="408"/>
      <c r="K89" s="103"/>
      <c r="L89" s="412"/>
      <c r="M89" s="409"/>
      <c r="N89" s="410"/>
      <c r="O89" s="410"/>
      <c r="P89" s="409"/>
      <c r="Q89" s="409"/>
      <c r="R89" s="409"/>
      <c r="S89" s="409"/>
      <c r="T89" s="115"/>
    </row>
    <row r="90" spans="1:20" x14ac:dyDescent="0.25">
      <c r="A90" s="175"/>
      <c r="B90" s="151" t="s">
        <v>18</v>
      </c>
      <c r="C90" s="202"/>
      <c r="D90" s="252">
        <v>17.600000000000001</v>
      </c>
      <c r="E90" s="252">
        <v>17.600000000000001</v>
      </c>
      <c r="F90" s="202"/>
      <c r="G90" s="202"/>
      <c r="H90" s="202"/>
      <c r="I90" s="202"/>
      <c r="J90" s="408"/>
      <c r="K90" s="103"/>
      <c r="L90" s="412"/>
      <c r="M90" s="409"/>
      <c r="N90" s="410"/>
      <c r="O90" s="410"/>
      <c r="P90" s="409"/>
      <c r="Q90" s="409"/>
      <c r="R90" s="409"/>
      <c r="S90" s="409"/>
      <c r="T90" s="115"/>
    </row>
    <row r="91" spans="1:20" x14ac:dyDescent="0.25">
      <c r="A91" s="175"/>
      <c r="B91" s="99" t="s">
        <v>365</v>
      </c>
      <c r="C91" s="202"/>
      <c r="D91" s="252">
        <v>4.55</v>
      </c>
      <c r="E91" s="252">
        <v>4.55</v>
      </c>
      <c r="F91" s="202"/>
      <c r="G91" s="202"/>
      <c r="H91" s="202"/>
      <c r="I91" s="202"/>
      <c r="J91" s="411"/>
      <c r="K91" s="103"/>
      <c r="L91" s="104"/>
      <c r="M91" s="409"/>
      <c r="N91" s="410"/>
      <c r="O91" s="410"/>
      <c r="P91" s="409"/>
      <c r="Q91" s="409"/>
      <c r="R91" s="409"/>
      <c r="S91" s="409"/>
      <c r="T91" s="115"/>
    </row>
    <row r="92" spans="1:20" x14ac:dyDescent="0.25">
      <c r="A92" s="175"/>
      <c r="B92" s="99" t="s">
        <v>162</v>
      </c>
      <c r="C92" s="202"/>
      <c r="D92" s="252">
        <v>4.55</v>
      </c>
      <c r="E92" s="252">
        <v>4.55</v>
      </c>
      <c r="F92" s="202"/>
      <c r="G92" s="202"/>
      <c r="H92" s="202"/>
      <c r="I92" s="202"/>
      <c r="J92" s="408"/>
      <c r="K92" s="103"/>
      <c r="L92" s="104"/>
      <c r="M92" s="409"/>
      <c r="N92" s="410"/>
      <c r="O92" s="410"/>
      <c r="P92" s="409"/>
      <c r="Q92" s="409"/>
      <c r="R92" s="409"/>
      <c r="S92" s="409"/>
      <c r="T92" s="115"/>
    </row>
    <row r="93" spans="1:20" x14ac:dyDescent="0.25">
      <c r="A93" s="175"/>
      <c r="B93" s="99" t="s">
        <v>21</v>
      </c>
      <c r="C93" s="202"/>
      <c r="D93" s="252">
        <v>0.5</v>
      </c>
      <c r="E93" s="252">
        <v>0.5</v>
      </c>
      <c r="F93" s="202"/>
      <c r="G93" s="202"/>
      <c r="H93" s="202"/>
      <c r="I93" s="202"/>
      <c r="J93" s="408"/>
      <c r="K93" s="103"/>
      <c r="L93" s="104"/>
      <c r="M93" s="409"/>
      <c r="N93" s="410"/>
      <c r="O93" s="410"/>
      <c r="P93" s="409"/>
      <c r="Q93" s="409"/>
      <c r="R93" s="409"/>
      <c r="S93" s="409"/>
      <c r="T93" s="115"/>
    </row>
    <row r="94" spans="1:20" x14ac:dyDescent="0.25">
      <c r="A94" s="3"/>
      <c r="B94" s="123" t="s">
        <v>438</v>
      </c>
      <c r="C94" s="101">
        <v>180</v>
      </c>
      <c r="D94" s="150"/>
      <c r="E94" s="150"/>
      <c r="F94" s="101">
        <v>0.18</v>
      </c>
      <c r="G94" s="101">
        <v>0</v>
      </c>
      <c r="H94" s="101">
        <v>5.85</v>
      </c>
      <c r="I94" s="101">
        <v>24.12</v>
      </c>
      <c r="J94" s="213" t="s">
        <v>451</v>
      </c>
      <c r="K94" s="103"/>
      <c r="L94" s="103"/>
      <c r="M94" s="103"/>
      <c r="N94" s="103"/>
      <c r="O94" s="103"/>
      <c r="P94" s="103"/>
      <c r="Q94" s="103"/>
      <c r="R94" s="103"/>
      <c r="S94" s="103"/>
      <c r="T94" s="103"/>
    </row>
    <row r="95" spans="1:20" x14ac:dyDescent="0.25">
      <c r="A95" s="3"/>
      <c r="B95" s="99" t="s">
        <v>81</v>
      </c>
      <c r="C95" s="101"/>
      <c r="D95" s="150">
        <v>0.9</v>
      </c>
      <c r="E95" s="150">
        <v>0.9</v>
      </c>
      <c r="F95" s="101"/>
      <c r="G95" s="101"/>
      <c r="H95" s="101"/>
      <c r="I95" s="101"/>
      <c r="J95" s="70"/>
      <c r="K95" s="103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1:20" x14ac:dyDescent="0.25">
      <c r="A96" s="3"/>
      <c r="B96" s="99" t="s">
        <v>28</v>
      </c>
      <c r="C96" s="101"/>
      <c r="D96" s="150">
        <v>180</v>
      </c>
      <c r="E96" s="150">
        <v>180</v>
      </c>
      <c r="F96" s="101"/>
      <c r="G96" s="101"/>
      <c r="H96" s="101"/>
      <c r="I96" s="101"/>
      <c r="J96" s="99"/>
      <c r="K96" s="103"/>
      <c r="L96" s="103"/>
      <c r="M96" s="103"/>
      <c r="N96" s="103"/>
      <c r="O96" s="103"/>
      <c r="P96" s="103"/>
      <c r="Q96" s="103"/>
      <c r="R96" s="103"/>
      <c r="S96" s="103"/>
      <c r="T96" s="103"/>
    </row>
    <row r="97" spans="1:20" x14ac:dyDescent="0.25">
      <c r="A97" s="3"/>
      <c r="B97" s="99" t="s">
        <v>20</v>
      </c>
      <c r="C97" s="101"/>
      <c r="D97" s="150">
        <v>6.3</v>
      </c>
      <c r="E97" s="150">
        <v>6.3</v>
      </c>
      <c r="F97" s="101"/>
      <c r="G97" s="101"/>
      <c r="H97" s="101"/>
      <c r="I97" s="101"/>
      <c r="J97" s="99"/>
      <c r="K97" s="103"/>
      <c r="L97" s="103"/>
      <c r="M97" s="103"/>
      <c r="N97" s="103"/>
      <c r="O97" s="103"/>
      <c r="P97" s="103"/>
      <c r="Q97" s="103"/>
      <c r="R97" s="103"/>
      <c r="S97" s="103"/>
      <c r="T97" s="103"/>
    </row>
    <row r="98" spans="1:20" x14ac:dyDescent="0.25">
      <c r="A98" s="3"/>
      <c r="B98" s="99"/>
      <c r="C98" s="101"/>
      <c r="D98" s="150"/>
      <c r="E98" s="150"/>
      <c r="F98" s="101"/>
      <c r="G98" s="101"/>
      <c r="H98" s="101"/>
      <c r="I98" s="101"/>
      <c r="J98" s="3"/>
    </row>
    <row r="99" spans="1:20" x14ac:dyDescent="0.25">
      <c r="B99" s="118" t="s">
        <v>29</v>
      </c>
      <c r="C99" s="152">
        <v>20</v>
      </c>
      <c r="D99" s="153">
        <v>20</v>
      </c>
      <c r="E99" s="153">
        <v>20</v>
      </c>
      <c r="F99" s="152">
        <v>1.52</v>
      </c>
      <c r="G99" s="152">
        <v>0.18</v>
      </c>
      <c r="H99" s="152">
        <v>9.34</v>
      </c>
      <c r="I99" s="152">
        <v>46.2</v>
      </c>
      <c r="J99" s="3"/>
    </row>
    <row r="100" spans="1:20" x14ac:dyDescent="0.25">
      <c r="A100" s="3"/>
      <c r="B100" s="123" t="s">
        <v>85</v>
      </c>
      <c r="C100" s="152">
        <v>20</v>
      </c>
      <c r="D100" s="153">
        <v>20</v>
      </c>
      <c r="E100" s="153">
        <v>20</v>
      </c>
      <c r="F100" s="152">
        <v>1.54</v>
      </c>
      <c r="G100" s="152">
        <v>0.28000000000000003</v>
      </c>
      <c r="H100" s="152">
        <v>7.52</v>
      </c>
      <c r="I100" s="152">
        <v>40.200000000000003</v>
      </c>
      <c r="J100" s="3"/>
    </row>
    <row r="101" spans="1:20" x14ac:dyDescent="0.25">
      <c r="A101" s="5" t="s">
        <v>82</v>
      </c>
      <c r="B101" s="5"/>
      <c r="C101" s="9">
        <f>SUM(C70:C100)</f>
        <v>450</v>
      </c>
      <c r="D101" s="5"/>
      <c r="E101" s="5"/>
      <c r="F101" s="174">
        <f>SUM(F70:F100)</f>
        <v>23.349999999999998</v>
      </c>
      <c r="G101" s="174">
        <f>SUM(G70:G100)</f>
        <v>32.24</v>
      </c>
      <c r="H101" s="174">
        <f>SUM(H70:H100)</f>
        <v>58.22999999999999</v>
      </c>
      <c r="I101" s="174">
        <f>SUM(I70:I100)</f>
        <v>619.29000000000008</v>
      </c>
      <c r="J101" s="5"/>
    </row>
    <row r="102" spans="1:20" x14ac:dyDescent="0.25">
      <c r="A102" s="14" t="s">
        <v>83</v>
      </c>
      <c r="B102" s="14"/>
      <c r="C102" s="14"/>
      <c r="D102" s="14"/>
      <c r="E102" s="14"/>
      <c r="F102" s="102">
        <f>F22+F24+F65+F69+F101</f>
        <v>73.5</v>
      </c>
      <c r="G102" s="102">
        <f>G22+G24+G65+G69+G101</f>
        <v>82.95</v>
      </c>
      <c r="H102" s="102">
        <f>H22+H24+H65+H69+H101</f>
        <v>256.55</v>
      </c>
      <c r="I102" s="102">
        <f>I22+I24+I65+I69+I101</f>
        <v>2074.29</v>
      </c>
      <c r="J102" s="14"/>
    </row>
    <row r="103" spans="1:20" ht="16.5" thickBot="1" x14ac:dyDescent="0.3"/>
    <row r="104" spans="1:20" ht="16.5" thickBot="1" x14ac:dyDescent="0.3">
      <c r="A104" s="214" t="s">
        <v>133</v>
      </c>
      <c r="B104" s="215" t="s">
        <v>134</v>
      </c>
      <c r="C104" s="216" t="s">
        <v>135</v>
      </c>
      <c r="D104" s="217" t="s">
        <v>136</v>
      </c>
      <c r="E104" s="392"/>
      <c r="F104" s="392"/>
      <c r="G104" s="392"/>
      <c r="H104" s="392"/>
    </row>
    <row r="105" spans="1:20" x14ac:dyDescent="0.25">
      <c r="A105" s="219" t="s">
        <v>137</v>
      </c>
      <c r="B105" s="220">
        <f>I22</f>
        <v>428.40000000000003</v>
      </c>
      <c r="C105" s="221">
        <f>B105/B110*100</f>
        <v>20.652849890806014</v>
      </c>
      <c r="D105" s="222">
        <v>0.2</v>
      </c>
      <c r="E105" s="104"/>
      <c r="F105" s="104"/>
      <c r="G105" s="223"/>
      <c r="H105" s="224"/>
    </row>
    <row r="106" spans="1:20" x14ac:dyDescent="0.25">
      <c r="A106" s="219" t="s">
        <v>138</v>
      </c>
      <c r="B106" s="220">
        <f>I24</f>
        <v>49.5</v>
      </c>
      <c r="C106" s="221">
        <f>B106/B110*100</f>
        <v>2.3863587058704425</v>
      </c>
      <c r="D106" s="222">
        <v>0.05</v>
      </c>
      <c r="E106" s="104"/>
      <c r="F106" s="104"/>
      <c r="G106" s="223"/>
      <c r="H106" s="224"/>
    </row>
    <row r="107" spans="1:20" x14ac:dyDescent="0.25">
      <c r="A107" s="225" t="s">
        <v>139</v>
      </c>
      <c r="B107" s="226">
        <f>I65</f>
        <v>682.77</v>
      </c>
      <c r="C107" s="227">
        <f>B107/B110*100</f>
        <v>32.915841082972968</v>
      </c>
      <c r="D107" s="228">
        <v>0.35</v>
      </c>
      <c r="E107" s="104"/>
      <c r="F107" s="104"/>
      <c r="G107" s="223"/>
      <c r="H107" s="229"/>
    </row>
    <row r="108" spans="1:20" x14ac:dyDescent="0.25">
      <c r="A108" s="225" t="s">
        <v>140</v>
      </c>
      <c r="B108" s="226">
        <f>I69</f>
        <v>294.33</v>
      </c>
      <c r="C108" s="227">
        <f>B108/B110*100</f>
        <v>14.189433492906007</v>
      </c>
      <c r="D108" s="228">
        <v>0.15</v>
      </c>
      <c r="E108" s="104"/>
      <c r="F108" s="104"/>
      <c r="G108" s="223"/>
      <c r="H108" s="224"/>
    </row>
    <row r="109" spans="1:20" ht="16.5" thickBot="1" x14ac:dyDescent="0.3">
      <c r="A109" s="225" t="s">
        <v>141</v>
      </c>
      <c r="B109" s="226">
        <f>I101</f>
        <v>619.29000000000008</v>
      </c>
      <c r="C109" s="227">
        <f>B109/B110*100</f>
        <v>29.855516827444578</v>
      </c>
      <c r="D109" s="228">
        <v>0.25</v>
      </c>
      <c r="E109" s="104"/>
      <c r="F109" s="104"/>
      <c r="G109" s="223"/>
      <c r="H109" s="224"/>
    </row>
    <row r="110" spans="1:20" ht="16.5" thickBot="1" x14ac:dyDescent="0.3">
      <c r="A110" s="230" t="s">
        <v>142</v>
      </c>
      <c r="B110" s="231">
        <f>SUM(B105:B109)</f>
        <v>2074.29</v>
      </c>
      <c r="C110" s="232"/>
      <c r="D110" s="233"/>
      <c r="E110" s="104"/>
      <c r="F110" s="104"/>
      <c r="G110" s="104"/>
      <c r="H110" s="104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view="pageBreakPreview" topLeftCell="A26" zoomScale="106" zoomScaleSheetLayoutView="106" workbookViewId="0">
      <selection activeCell="N31" sqref="N31"/>
    </sheetView>
  </sheetViews>
  <sheetFormatPr defaultRowHeight="15" x14ac:dyDescent="0.25"/>
  <cols>
    <col min="1" max="1" width="21.42578125" customWidth="1"/>
    <col min="2" max="2" width="5.85546875" customWidth="1"/>
    <col min="3" max="3" width="5.28515625" customWidth="1"/>
    <col min="4" max="4" width="5.5703125" customWidth="1"/>
    <col min="5" max="5" width="5.7109375" customWidth="1"/>
    <col min="6" max="6" width="5.5703125" customWidth="1"/>
    <col min="7" max="7" width="5.85546875" customWidth="1"/>
    <col min="8" max="8" width="6" customWidth="1"/>
    <col min="9" max="9" width="6.28515625" customWidth="1"/>
    <col min="10" max="10" width="6" customWidth="1"/>
    <col min="11" max="11" width="5.28515625" customWidth="1"/>
    <col min="12" max="12" width="8.5703125" customWidth="1"/>
    <col min="13" max="13" width="9.85546875" customWidth="1"/>
    <col min="14" max="14" width="11.140625" customWidth="1"/>
  </cols>
  <sheetData>
    <row r="2" spans="1:16" ht="40.5" customHeight="1" x14ac:dyDescent="0.3">
      <c r="A2" s="341" t="s">
        <v>400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1:16" ht="15.75" thickBot="1" x14ac:dyDescent="0.3"/>
    <row r="4" spans="1:16" ht="15.75" thickBot="1" x14ac:dyDescent="0.3">
      <c r="A4" s="342" t="s">
        <v>110</v>
      </c>
      <c r="B4" s="344" t="s">
        <v>111</v>
      </c>
      <c r="C4" s="345"/>
      <c r="D4" s="345"/>
      <c r="E4" s="345"/>
      <c r="F4" s="345"/>
      <c r="G4" s="345"/>
      <c r="H4" s="345"/>
      <c r="I4" s="345"/>
      <c r="J4" s="345"/>
      <c r="K4" s="345"/>
      <c r="L4" s="346" t="s">
        <v>114</v>
      </c>
      <c r="M4" s="346" t="s">
        <v>113</v>
      </c>
      <c r="N4" s="348" t="s">
        <v>112</v>
      </c>
      <c r="O4" s="339" t="s">
        <v>423</v>
      </c>
      <c r="P4" s="337" t="s">
        <v>424</v>
      </c>
    </row>
    <row r="5" spans="1:16" ht="75.75" customHeight="1" thickBot="1" x14ac:dyDescent="0.3">
      <c r="A5" s="343"/>
      <c r="B5" s="17">
        <v>1</v>
      </c>
      <c r="C5" s="18">
        <v>2</v>
      </c>
      <c r="D5" s="19">
        <v>3</v>
      </c>
      <c r="E5" s="18">
        <v>4</v>
      </c>
      <c r="F5" s="19">
        <v>5</v>
      </c>
      <c r="G5" s="18">
        <v>6</v>
      </c>
      <c r="H5" s="19">
        <v>7</v>
      </c>
      <c r="I5" s="17">
        <v>8</v>
      </c>
      <c r="J5" s="18">
        <v>9</v>
      </c>
      <c r="K5" s="19">
        <v>10</v>
      </c>
      <c r="L5" s="347"/>
      <c r="M5" s="347"/>
      <c r="N5" s="349"/>
      <c r="O5" s="340"/>
      <c r="P5" s="338"/>
    </row>
    <row r="6" spans="1:16" ht="15.75" x14ac:dyDescent="0.25">
      <c r="A6" s="22" t="s">
        <v>85</v>
      </c>
      <c r="B6" s="88">
        <v>50</v>
      </c>
      <c r="C6" s="20">
        <v>50</v>
      </c>
      <c r="D6" s="20">
        <v>50</v>
      </c>
      <c r="E6" s="20">
        <v>50</v>
      </c>
      <c r="F6" s="20">
        <v>50</v>
      </c>
      <c r="G6" s="20">
        <v>50</v>
      </c>
      <c r="H6" s="20">
        <v>50</v>
      </c>
      <c r="I6" s="20">
        <v>50</v>
      </c>
      <c r="J6" s="20">
        <v>50</v>
      </c>
      <c r="K6" s="76">
        <v>50</v>
      </c>
      <c r="L6" s="80">
        <v>50</v>
      </c>
      <c r="M6" s="84">
        <v>50</v>
      </c>
      <c r="N6" s="133">
        <v>100</v>
      </c>
      <c r="O6" s="139">
        <f>B6+C6+D6+E6+F6</f>
        <v>250</v>
      </c>
      <c r="P6" s="138">
        <f>G6+H6+I6+J6+K6</f>
        <v>250</v>
      </c>
    </row>
    <row r="7" spans="1:16" ht="15.75" x14ac:dyDescent="0.25">
      <c r="A7" s="23" t="s">
        <v>29</v>
      </c>
      <c r="B7" s="89">
        <v>80</v>
      </c>
      <c r="C7" s="8">
        <v>79.400000000000006</v>
      </c>
      <c r="D7" s="8">
        <v>79</v>
      </c>
      <c r="E7" s="8">
        <v>86</v>
      </c>
      <c r="F7" s="8">
        <v>79.3</v>
      </c>
      <c r="G7" s="8">
        <v>78</v>
      </c>
      <c r="H7" s="8">
        <v>79.8</v>
      </c>
      <c r="I7" s="8">
        <v>80</v>
      </c>
      <c r="J7" s="8">
        <v>80</v>
      </c>
      <c r="K7" s="77">
        <v>82.4</v>
      </c>
      <c r="L7" s="81">
        <v>80.39</v>
      </c>
      <c r="M7" s="85">
        <v>80</v>
      </c>
      <c r="N7" s="134">
        <v>100.5</v>
      </c>
      <c r="O7" s="139">
        <f t="shared" ref="O7:O35" si="0">B7+C7+D7+E7+F7</f>
        <v>403.7</v>
      </c>
      <c r="P7" s="138">
        <f t="shared" ref="P7:P35" si="1">G7+H7+I7+J7+K7</f>
        <v>400.20000000000005</v>
      </c>
    </row>
    <row r="8" spans="1:16" ht="15.75" x14ac:dyDescent="0.25">
      <c r="A8" s="23" t="s">
        <v>86</v>
      </c>
      <c r="B8" s="89">
        <v>3.56</v>
      </c>
      <c r="C8" s="8">
        <v>47.05</v>
      </c>
      <c r="D8" s="8">
        <v>35.5</v>
      </c>
      <c r="E8" s="8">
        <v>30.71</v>
      </c>
      <c r="F8" s="8">
        <v>8.6</v>
      </c>
      <c r="G8" s="8">
        <v>3</v>
      </c>
      <c r="H8" s="8">
        <v>76.66</v>
      </c>
      <c r="I8" s="8">
        <v>33.1</v>
      </c>
      <c r="J8" s="8">
        <v>43.85</v>
      </c>
      <c r="K8" s="77">
        <v>8</v>
      </c>
      <c r="L8" s="81">
        <v>29</v>
      </c>
      <c r="M8" s="85">
        <v>29</v>
      </c>
      <c r="N8" s="135">
        <v>100</v>
      </c>
      <c r="O8" s="139">
        <f t="shared" si="0"/>
        <v>125.41999999999999</v>
      </c>
      <c r="P8" s="138">
        <f t="shared" si="1"/>
        <v>164.60999999999999</v>
      </c>
    </row>
    <row r="9" spans="1:16" ht="15.75" x14ac:dyDescent="0.25">
      <c r="A9" s="23" t="s">
        <v>95</v>
      </c>
      <c r="B9" s="89"/>
      <c r="C9" s="8"/>
      <c r="D9" s="8">
        <v>10</v>
      </c>
      <c r="E9" s="8"/>
      <c r="F9" s="8"/>
      <c r="G9" s="8">
        <v>10</v>
      </c>
      <c r="H9" s="8"/>
      <c r="I9" s="8"/>
      <c r="J9" s="8">
        <v>10</v>
      </c>
      <c r="K9" s="77"/>
      <c r="L9" s="81">
        <v>3</v>
      </c>
      <c r="M9" s="85">
        <v>3</v>
      </c>
      <c r="N9" s="134">
        <v>100</v>
      </c>
      <c r="O9" s="139">
        <f t="shared" si="0"/>
        <v>10</v>
      </c>
      <c r="P9" s="138">
        <f t="shared" si="1"/>
        <v>20</v>
      </c>
    </row>
    <row r="10" spans="1:16" ht="15.75" x14ac:dyDescent="0.25">
      <c r="A10" s="143" t="s">
        <v>94</v>
      </c>
      <c r="B10" s="89">
        <v>45</v>
      </c>
      <c r="C10" s="8">
        <v>45</v>
      </c>
      <c r="D10" s="8">
        <v>51</v>
      </c>
      <c r="E10" s="8"/>
      <c r="F10" s="8">
        <v>102.3</v>
      </c>
      <c r="G10" s="8">
        <v>29.2</v>
      </c>
      <c r="H10" s="8"/>
      <c r="I10" s="68">
        <v>46</v>
      </c>
      <c r="J10" s="68">
        <v>88.7</v>
      </c>
      <c r="K10" s="93">
        <v>24.9</v>
      </c>
      <c r="L10" s="94">
        <v>43.2</v>
      </c>
      <c r="M10" s="85">
        <v>43</v>
      </c>
      <c r="N10" s="135">
        <v>100.5</v>
      </c>
      <c r="O10" s="139">
        <f t="shared" si="0"/>
        <v>243.3</v>
      </c>
      <c r="P10" s="138">
        <f t="shared" si="1"/>
        <v>188.8</v>
      </c>
    </row>
    <row r="11" spans="1:16" ht="29.25" x14ac:dyDescent="0.25">
      <c r="A11" s="143" t="s">
        <v>115</v>
      </c>
      <c r="B11" s="89"/>
      <c r="C11" s="8">
        <v>45.9</v>
      </c>
      <c r="D11" s="8"/>
      <c r="E11" s="8">
        <v>16</v>
      </c>
      <c r="F11" s="8"/>
      <c r="G11" s="8">
        <v>51</v>
      </c>
      <c r="H11" s="8"/>
      <c r="I11" s="8">
        <v>7.5</v>
      </c>
      <c r="J11" s="8"/>
      <c r="K11" s="77"/>
      <c r="L11" s="81">
        <v>12.04</v>
      </c>
      <c r="M11" s="85">
        <v>12</v>
      </c>
      <c r="N11" s="134">
        <v>100.3</v>
      </c>
      <c r="O11" s="139">
        <f t="shared" si="0"/>
        <v>61.9</v>
      </c>
      <c r="P11" s="138">
        <f t="shared" si="1"/>
        <v>58.5</v>
      </c>
    </row>
    <row r="12" spans="1:16" ht="15.75" x14ac:dyDescent="0.25">
      <c r="A12" s="143" t="s">
        <v>87</v>
      </c>
      <c r="B12" s="89">
        <v>163.5</v>
      </c>
      <c r="C12" s="68">
        <v>36.4</v>
      </c>
      <c r="D12" s="68">
        <v>125.5</v>
      </c>
      <c r="E12" s="68">
        <v>181</v>
      </c>
      <c r="F12" s="68">
        <v>160.4</v>
      </c>
      <c r="G12" s="68">
        <v>70</v>
      </c>
      <c r="H12" s="68">
        <v>140.5</v>
      </c>
      <c r="I12" s="68">
        <v>205.4</v>
      </c>
      <c r="J12" s="68">
        <v>189</v>
      </c>
      <c r="K12" s="93">
        <v>133.9</v>
      </c>
      <c r="L12" s="94">
        <v>140.6</v>
      </c>
      <c r="M12" s="85">
        <v>140</v>
      </c>
      <c r="N12" s="134">
        <v>100.4</v>
      </c>
      <c r="O12" s="139">
        <f t="shared" si="0"/>
        <v>666.8</v>
      </c>
      <c r="P12" s="138">
        <f t="shared" si="1"/>
        <v>738.8</v>
      </c>
    </row>
    <row r="13" spans="1:16" ht="29.25" x14ac:dyDescent="0.25">
      <c r="A13" s="143" t="s">
        <v>96</v>
      </c>
      <c r="B13" s="89">
        <v>235.25</v>
      </c>
      <c r="C13" s="68">
        <v>160.80000000000001</v>
      </c>
      <c r="D13" s="68">
        <v>198</v>
      </c>
      <c r="E13" s="68">
        <v>287.60000000000002</v>
      </c>
      <c r="F13" s="68">
        <v>186.6</v>
      </c>
      <c r="G13" s="68">
        <v>304.5</v>
      </c>
      <c r="H13" s="68">
        <v>282.89999999999998</v>
      </c>
      <c r="I13" s="68">
        <v>142.5</v>
      </c>
      <c r="J13" s="68">
        <v>104.1</v>
      </c>
      <c r="K13" s="93">
        <v>287.8</v>
      </c>
      <c r="L13" s="94">
        <v>219</v>
      </c>
      <c r="M13" s="85">
        <v>220</v>
      </c>
      <c r="N13" s="135">
        <v>99.5</v>
      </c>
      <c r="O13" s="139">
        <f t="shared" si="0"/>
        <v>1068.25</v>
      </c>
      <c r="P13" s="138">
        <f t="shared" si="1"/>
        <v>1121.8</v>
      </c>
    </row>
    <row r="14" spans="1:16" ht="15.75" x14ac:dyDescent="0.25">
      <c r="A14" s="143" t="s">
        <v>97</v>
      </c>
      <c r="B14" s="89">
        <v>100</v>
      </c>
      <c r="C14" s="8">
        <v>110</v>
      </c>
      <c r="D14" s="8">
        <v>100</v>
      </c>
      <c r="E14" s="8">
        <v>110</v>
      </c>
      <c r="F14" s="8"/>
      <c r="G14" s="8">
        <v>110</v>
      </c>
      <c r="H14" s="8">
        <v>100</v>
      </c>
      <c r="I14" s="8">
        <v>115</v>
      </c>
      <c r="J14" s="8">
        <v>100</v>
      </c>
      <c r="K14" s="77">
        <v>146</v>
      </c>
      <c r="L14" s="81">
        <v>99.1</v>
      </c>
      <c r="M14" s="85">
        <v>100</v>
      </c>
      <c r="N14" s="135">
        <v>99.1</v>
      </c>
      <c r="O14" s="139">
        <f t="shared" si="0"/>
        <v>420</v>
      </c>
      <c r="P14" s="138">
        <f t="shared" si="1"/>
        <v>571</v>
      </c>
    </row>
    <row r="15" spans="1:16" ht="29.25" x14ac:dyDescent="0.25">
      <c r="A15" s="143" t="s">
        <v>98</v>
      </c>
      <c r="B15" s="89">
        <v>200</v>
      </c>
      <c r="C15" s="8"/>
      <c r="D15" s="8">
        <v>200</v>
      </c>
      <c r="E15" s="8"/>
      <c r="F15" s="8">
        <v>200</v>
      </c>
      <c r="G15" s="8"/>
      <c r="H15" s="8">
        <v>200</v>
      </c>
      <c r="I15" s="8"/>
      <c r="J15" s="8">
        <v>200</v>
      </c>
      <c r="K15" s="77"/>
      <c r="L15" s="81">
        <v>100</v>
      </c>
      <c r="M15" s="85">
        <v>100</v>
      </c>
      <c r="N15" s="134">
        <v>100</v>
      </c>
      <c r="O15" s="139">
        <f t="shared" si="0"/>
        <v>600</v>
      </c>
      <c r="P15" s="138">
        <f t="shared" si="1"/>
        <v>400</v>
      </c>
    </row>
    <row r="16" spans="1:16" ht="15.75" x14ac:dyDescent="0.25">
      <c r="A16" s="143" t="s">
        <v>99</v>
      </c>
      <c r="B16" s="89">
        <v>23.68</v>
      </c>
      <c r="C16" s="8"/>
      <c r="D16" s="8">
        <v>18</v>
      </c>
      <c r="E16" s="8"/>
      <c r="F16" s="8"/>
      <c r="G16" s="8">
        <v>18</v>
      </c>
      <c r="H16" s="8">
        <v>23.68</v>
      </c>
      <c r="I16" s="8"/>
      <c r="J16" s="8">
        <v>26.32</v>
      </c>
      <c r="K16" s="77"/>
      <c r="L16" s="81">
        <v>10.97</v>
      </c>
      <c r="M16" s="85">
        <v>11</v>
      </c>
      <c r="N16" s="135">
        <v>99.7</v>
      </c>
      <c r="O16" s="139">
        <f t="shared" si="0"/>
        <v>41.68</v>
      </c>
      <c r="P16" s="138">
        <f t="shared" si="1"/>
        <v>68</v>
      </c>
    </row>
    <row r="17" spans="1:16" ht="15.75" x14ac:dyDescent="0.25">
      <c r="A17" s="143" t="s">
        <v>40</v>
      </c>
      <c r="B17" s="90">
        <v>44.81</v>
      </c>
      <c r="C17" s="68">
        <v>32.1</v>
      </c>
      <c r="D17" s="68">
        <v>17.3</v>
      </c>
      <c r="E17" s="68">
        <v>30.2</v>
      </c>
      <c r="F17" s="68">
        <v>25.5</v>
      </c>
      <c r="G17" s="68">
        <v>17.100000000000001</v>
      </c>
      <c r="H17" s="68">
        <v>46.41</v>
      </c>
      <c r="I17" s="68">
        <v>9.3000000000000007</v>
      </c>
      <c r="J17" s="68">
        <v>40.590000000000003</v>
      </c>
      <c r="K17" s="93">
        <v>34.6</v>
      </c>
      <c r="L17" s="94">
        <v>29.79</v>
      </c>
      <c r="M17" s="85">
        <v>30</v>
      </c>
      <c r="N17" s="135">
        <v>99.3</v>
      </c>
      <c r="O17" s="139">
        <f t="shared" si="0"/>
        <v>149.91</v>
      </c>
      <c r="P17" s="138">
        <f t="shared" si="1"/>
        <v>148</v>
      </c>
    </row>
    <row r="18" spans="1:16" ht="15.75" x14ac:dyDescent="0.25">
      <c r="A18" s="143" t="s">
        <v>88</v>
      </c>
      <c r="B18" s="89">
        <v>50</v>
      </c>
      <c r="C18" s="8"/>
      <c r="D18" s="8"/>
      <c r="E18" s="8"/>
      <c r="F18" s="8">
        <v>60</v>
      </c>
      <c r="G18" s="8">
        <v>50</v>
      </c>
      <c r="H18" s="8"/>
      <c r="I18" s="8"/>
      <c r="J18" s="8"/>
      <c r="K18" s="77">
        <v>50</v>
      </c>
      <c r="L18" s="81">
        <v>21</v>
      </c>
      <c r="M18" s="85">
        <v>20</v>
      </c>
      <c r="N18" s="135">
        <v>105</v>
      </c>
      <c r="O18" s="139">
        <f t="shared" si="0"/>
        <v>110</v>
      </c>
      <c r="P18" s="138">
        <f t="shared" si="1"/>
        <v>100</v>
      </c>
    </row>
    <row r="19" spans="1:16" ht="15.75" x14ac:dyDescent="0.25">
      <c r="A19" s="143" t="s">
        <v>100</v>
      </c>
      <c r="B19" s="89">
        <v>2</v>
      </c>
      <c r="C19" s="8"/>
      <c r="D19" s="8"/>
      <c r="E19" s="8"/>
      <c r="F19" s="8">
        <v>5</v>
      </c>
      <c r="G19" s="8"/>
      <c r="H19" s="8"/>
      <c r="I19" s="8">
        <v>5</v>
      </c>
      <c r="J19" s="8"/>
      <c r="K19" s="77"/>
      <c r="L19" s="81">
        <v>1.2</v>
      </c>
      <c r="M19" s="85">
        <v>1.2</v>
      </c>
      <c r="N19" s="135">
        <v>100</v>
      </c>
      <c r="O19" s="139">
        <f t="shared" si="0"/>
        <v>7</v>
      </c>
      <c r="P19" s="138">
        <f t="shared" si="1"/>
        <v>5</v>
      </c>
    </row>
    <row r="20" spans="1:16" ht="15.75" x14ac:dyDescent="0.25">
      <c r="A20" s="143" t="s">
        <v>101</v>
      </c>
      <c r="B20" s="89"/>
      <c r="C20" s="8"/>
      <c r="D20" s="8"/>
      <c r="E20" s="8">
        <v>3</v>
      </c>
      <c r="F20" s="8"/>
      <c r="G20" s="8"/>
      <c r="H20" s="8"/>
      <c r="I20" s="8"/>
      <c r="J20" s="8"/>
      <c r="K20" s="77">
        <v>3</v>
      </c>
      <c r="L20" s="81">
        <v>0.6</v>
      </c>
      <c r="M20" s="85">
        <v>0.6</v>
      </c>
      <c r="N20" s="135">
        <v>100</v>
      </c>
      <c r="O20" s="139">
        <f t="shared" si="0"/>
        <v>3</v>
      </c>
      <c r="P20" s="138">
        <f t="shared" si="1"/>
        <v>3</v>
      </c>
    </row>
    <row r="21" spans="1:16" ht="15.75" x14ac:dyDescent="0.25">
      <c r="A21" s="143" t="s">
        <v>89</v>
      </c>
      <c r="B21" s="89">
        <v>0.9</v>
      </c>
      <c r="C21" s="7">
        <v>0.9</v>
      </c>
      <c r="D21" s="7">
        <v>0.2</v>
      </c>
      <c r="E21" s="7">
        <v>0.9</v>
      </c>
      <c r="F21" s="7">
        <v>0.2</v>
      </c>
      <c r="G21" s="7">
        <v>0.2</v>
      </c>
      <c r="H21" s="7">
        <v>0.9</v>
      </c>
      <c r="I21" s="7">
        <v>0</v>
      </c>
      <c r="J21" s="7">
        <v>0.2</v>
      </c>
      <c r="K21" s="105">
        <v>0.9</v>
      </c>
      <c r="L21" s="106">
        <v>0.51700000000000002</v>
      </c>
      <c r="M21" s="107">
        <v>0.6</v>
      </c>
      <c r="N21" s="135">
        <v>86.2</v>
      </c>
      <c r="O21" s="139">
        <f t="shared" si="0"/>
        <v>3.1</v>
      </c>
      <c r="P21" s="138">
        <f t="shared" si="1"/>
        <v>2.2000000000000002</v>
      </c>
    </row>
    <row r="22" spans="1:16" ht="29.25" x14ac:dyDescent="0.25">
      <c r="A22" s="143" t="s">
        <v>102</v>
      </c>
      <c r="B22" s="89">
        <v>66.7</v>
      </c>
      <c r="C22" s="7">
        <v>68</v>
      </c>
      <c r="D22" s="7">
        <v>19</v>
      </c>
      <c r="E22" s="7">
        <v>75</v>
      </c>
      <c r="F22" s="7">
        <v>47.2</v>
      </c>
      <c r="G22" s="7">
        <v>79</v>
      </c>
      <c r="H22" s="7">
        <v>71</v>
      </c>
      <c r="I22" s="7">
        <v>47.7</v>
      </c>
      <c r="J22" s="7">
        <v>19</v>
      </c>
      <c r="K22" s="105">
        <v>68</v>
      </c>
      <c r="L22" s="106">
        <v>56.06</v>
      </c>
      <c r="M22" s="107">
        <v>55</v>
      </c>
      <c r="N22" s="135">
        <v>101.9</v>
      </c>
      <c r="O22" s="139">
        <f t="shared" si="0"/>
        <v>275.89999999999998</v>
      </c>
      <c r="P22" s="138">
        <f t="shared" si="1"/>
        <v>284.7</v>
      </c>
    </row>
    <row r="23" spans="1:16" ht="15.75" x14ac:dyDescent="0.25">
      <c r="A23" s="143" t="s">
        <v>90</v>
      </c>
      <c r="B23" s="89"/>
      <c r="C23" s="8"/>
      <c r="D23" s="8">
        <v>107.3</v>
      </c>
      <c r="E23" s="8"/>
      <c r="F23" s="8"/>
      <c r="G23" s="8"/>
      <c r="H23" s="8"/>
      <c r="I23" s="8">
        <v>133.47999999999999</v>
      </c>
      <c r="J23" s="8"/>
      <c r="K23" s="77"/>
      <c r="L23" s="81">
        <v>24.077999999999999</v>
      </c>
      <c r="M23" s="85">
        <v>24</v>
      </c>
      <c r="N23" s="135">
        <v>100.3</v>
      </c>
      <c r="O23" s="139">
        <f t="shared" si="0"/>
        <v>107.3</v>
      </c>
      <c r="P23" s="138">
        <f t="shared" si="1"/>
        <v>133.47999999999999</v>
      </c>
    </row>
    <row r="24" spans="1:16" ht="15.75" x14ac:dyDescent="0.25">
      <c r="A24" s="143" t="s">
        <v>103</v>
      </c>
      <c r="B24" s="89"/>
      <c r="C24" s="8">
        <v>73.599999999999994</v>
      </c>
      <c r="D24" s="8"/>
      <c r="E24" s="8"/>
      <c r="F24" s="8"/>
      <c r="G24" s="8">
        <v>103</v>
      </c>
      <c r="H24" s="8"/>
      <c r="I24" s="8"/>
      <c r="J24" s="8">
        <v>73.599999999999994</v>
      </c>
      <c r="K24" s="77"/>
      <c r="L24" s="81">
        <v>25.02</v>
      </c>
      <c r="M24" s="85">
        <v>25</v>
      </c>
      <c r="N24" s="135">
        <v>100.1</v>
      </c>
      <c r="O24" s="139">
        <f t="shared" si="0"/>
        <v>73.599999999999994</v>
      </c>
      <c r="P24" s="138">
        <f t="shared" si="1"/>
        <v>176.6</v>
      </c>
    </row>
    <row r="25" spans="1:16" ht="43.5" x14ac:dyDescent="0.25">
      <c r="A25" s="143" t="s">
        <v>104</v>
      </c>
      <c r="B25" s="89">
        <v>56</v>
      </c>
      <c r="C25" s="8"/>
      <c r="D25" s="8">
        <v>58</v>
      </c>
      <c r="E25" s="8">
        <v>43</v>
      </c>
      <c r="F25" s="8">
        <v>45</v>
      </c>
      <c r="G25" s="8"/>
      <c r="H25" s="8">
        <v>45</v>
      </c>
      <c r="I25" s="8">
        <v>25</v>
      </c>
      <c r="J25" s="8">
        <v>43</v>
      </c>
      <c r="K25" s="77">
        <v>56</v>
      </c>
      <c r="L25" s="81">
        <v>37.1</v>
      </c>
      <c r="M25" s="85">
        <v>37</v>
      </c>
      <c r="N25" s="135">
        <v>100.3</v>
      </c>
      <c r="O25" s="139">
        <f t="shared" si="0"/>
        <v>202</v>
      </c>
      <c r="P25" s="138">
        <f t="shared" si="1"/>
        <v>169</v>
      </c>
    </row>
    <row r="26" spans="1:16" ht="43.5" x14ac:dyDescent="0.25">
      <c r="A26" s="143" t="s">
        <v>105</v>
      </c>
      <c r="B26" s="90">
        <v>441</v>
      </c>
      <c r="C26" s="68">
        <v>482.5</v>
      </c>
      <c r="D26" s="68">
        <v>367</v>
      </c>
      <c r="E26" s="8">
        <v>504.4</v>
      </c>
      <c r="F26" s="8">
        <v>523.5</v>
      </c>
      <c r="G26" s="68">
        <v>458</v>
      </c>
      <c r="H26" s="68">
        <v>513.5</v>
      </c>
      <c r="I26" s="68">
        <v>402.7</v>
      </c>
      <c r="J26" s="68">
        <v>430.5</v>
      </c>
      <c r="K26" s="93">
        <v>453</v>
      </c>
      <c r="L26" s="94">
        <v>457.61</v>
      </c>
      <c r="M26" s="85">
        <v>450</v>
      </c>
      <c r="N26" s="135">
        <v>101.69</v>
      </c>
      <c r="O26" s="139">
        <f t="shared" si="0"/>
        <v>2318.4</v>
      </c>
      <c r="P26" s="138">
        <f t="shared" si="1"/>
        <v>2257.6999999999998</v>
      </c>
    </row>
    <row r="27" spans="1:16" ht="15.75" x14ac:dyDescent="0.25">
      <c r="A27" s="143" t="s">
        <v>91</v>
      </c>
      <c r="B27" s="89"/>
      <c r="C27" s="8">
        <v>186</v>
      </c>
      <c r="D27" s="8">
        <v>27.18</v>
      </c>
      <c r="E27" s="8"/>
      <c r="F27" s="8"/>
      <c r="G27" s="8"/>
      <c r="H27" s="8">
        <v>186</v>
      </c>
      <c r="I27" s="8"/>
      <c r="J27" s="8"/>
      <c r="K27" s="77"/>
      <c r="L27" s="81">
        <v>39.92</v>
      </c>
      <c r="M27" s="85">
        <v>40</v>
      </c>
      <c r="N27" s="135">
        <v>99.8</v>
      </c>
      <c r="O27" s="139">
        <f t="shared" si="0"/>
        <v>213.18</v>
      </c>
      <c r="P27" s="138">
        <f t="shared" si="1"/>
        <v>186</v>
      </c>
    </row>
    <row r="28" spans="1:16" ht="15.75" x14ac:dyDescent="0.25">
      <c r="A28" s="143" t="s">
        <v>92</v>
      </c>
      <c r="B28" s="89">
        <v>3</v>
      </c>
      <c r="C28" s="8">
        <v>27.9</v>
      </c>
      <c r="D28" s="8">
        <v>9</v>
      </c>
      <c r="E28" s="8">
        <v>6</v>
      </c>
      <c r="F28" s="8">
        <v>6</v>
      </c>
      <c r="G28" s="8">
        <v>17</v>
      </c>
      <c r="H28" s="8">
        <v>6.02</v>
      </c>
      <c r="I28" s="8">
        <v>3</v>
      </c>
      <c r="J28" s="8">
        <v>21</v>
      </c>
      <c r="K28" s="77">
        <v>11</v>
      </c>
      <c r="L28" s="81">
        <v>10.99</v>
      </c>
      <c r="M28" s="85">
        <v>11</v>
      </c>
      <c r="N28" s="135">
        <v>99.9</v>
      </c>
      <c r="O28" s="139">
        <f t="shared" si="0"/>
        <v>51.9</v>
      </c>
      <c r="P28" s="138">
        <f t="shared" si="1"/>
        <v>58.019999999999996</v>
      </c>
    </row>
    <row r="29" spans="1:16" ht="15.75" x14ac:dyDescent="0.25">
      <c r="A29" s="143" t="s">
        <v>93</v>
      </c>
      <c r="B29" s="89">
        <v>15</v>
      </c>
      <c r="C29" s="8"/>
      <c r="D29" s="8"/>
      <c r="E29" s="8">
        <v>15</v>
      </c>
      <c r="F29" s="8"/>
      <c r="G29" s="8">
        <v>15</v>
      </c>
      <c r="H29" s="8"/>
      <c r="I29" s="8"/>
      <c r="J29" s="8">
        <v>15</v>
      </c>
      <c r="K29" s="77"/>
      <c r="L29" s="81">
        <v>6</v>
      </c>
      <c r="M29" s="85">
        <v>6</v>
      </c>
      <c r="N29" s="135">
        <v>100</v>
      </c>
      <c r="O29" s="139">
        <f t="shared" si="0"/>
        <v>30</v>
      </c>
      <c r="P29" s="138">
        <f t="shared" si="1"/>
        <v>30</v>
      </c>
    </row>
    <row r="30" spans="1:16" ht="15.75" x14ac:dyDescent="0.25">
      <c r="A30" s="143" t="s">
        <v>106</v>
      </c>
      <c r="B30" s="90">
        <v>17.600000000000001</v>
      </c>
      <c r="C30" s="68">
        <v>30.6</v>
      </c>
      <c r="D30" s="68">
        <v>27.8</v>
      </c>
      <c r="E30" s="68">
        <v>19.600000000000001</v>
      </c>
      <c r="F30" s="68">
        <v>19.5</v>
      </c>
      <c r="G30" s="68">
        <v>16.600000000000001</v>
      </c>
      <c r="H30" s="68">
        <v>19.399999999999999</v>
      </c>
      <c r="I30" s="68">
        <v>28.9</v>
      </c>
      <c r="J30" s="68">
        <v>19.2</v>
      </c>
      <c r="K30" s="93">
        <v>20.399999999999999</v>
      </c>
      <c r="L30" s="94">
        <v>21.9</v>
      </c>
      <c r="M30" s="85">
        <v>21</v>
      </c>
      <c r="N30" s="135">
        <v>104.5</v>
      </c>
      <c r="O30" s="139">
        <f t="shared" si="0"/>
        <v>115.1</v>
      </c>
      <c r="P30" s="138">
        <f t="shared" si="1"/>
        <v>104.5</v>
      </c>
    </row>
    <row r="31" spans="1:16" ht="29.25" x14ac:dyDescent="0.25">
      <c r="A31" s="143" t="s">
        <v>38</v>
      </c>
      <c r="B31" s="90">
        <v>10.5</v>
      </c>
      <c r="C31" s="68">
        <v>10.4</v>
      </c>
      <c r="D31" s="68">
        <v>8.4</v>
      </c>
      <c r="E31" s="68">
        <v>15</v>
      </c>
      <c r="F31" s="68">
        <v>10.9</v>
      </c>
      <c r="G31" s="68">
        <v>13.3</v>
      </c>
      <c r="H31" s="68">
        <v>11</v>
      </c>
      <c r="I31" s="68">
        <v>11.7</v>
      </c>
      <c r="J31" s="68">
        <v>13.2</v>
      </c>
      <c r="K31" s="93">
        <v>11.3</v>
      </c>
      <c r="L31" s="94">
        <v>11.6</v>
      </c>
      <c r="M31" s="85">
        <v>11</v>
      </c>
      <c r="N31" s="135">
        <v>105</v>
      </c>
      <c r="O31" s="139">
        <f t="shared" si="0"/>
        <v>55.199999999999996</v>
      </c>
      <c r="P31" s="138">
        <f t="shared" si="1"/>
        <v>60.5</v>
      </c>
    </row>
    <row r="32" spans="1:16" ht="15.75" x14ac:dyDescent="0.25">
      <c r="A32" s="23" t="s">
        <v>107</v>
      </c>
      <c r="B32" s="89">
        <v>8</v>
      </c>
      <c r="C32" s="8">
        <v>10</v>
      </c>
      <c r="D32" s="8">
        <v>90</v>
      </c>
      <c r="E32" s="68">
        <v>11.3</v>
      </c>
      <c r="F32" s="68">
        <v>4</v>
      </c>
      <c r="G32" s="68">
        <v>8</v>
      </c>
      <c r="H32" s="68">
        <v>10</v>
      </c>
      <c r="I32" s="68">
        <v>152.30000000000001</v>
      </c>
      <c r="J32" s="68">
        <v>16.600000000000001</v>
      </c>
      <c r="K32" s="93">
        <v>92.5</v>
      </c>
      <c r="L32" s="94">
        <v>40.299999999999997</v>
      </c>
      <c r="M32" s="85">
        <v>40</v>
      </c>
      <c r="N32" s="135">
        <v>100.7</v>
      </c>
      <c r="O32" s="139">
        <f t="shared" si="0"/>
        <v>123.3</v>
      </c>
      <c r="P32" s="138">
        <f t="shared" si="1"/>
        <v>279.39999999999998</v>
      </c>
    </row>
    <row r="33" spans="1:16" ht="29.25" x14ac:dyDescent="0.25">
      <c r="A33" s="23" t="s">
        <v>108</v>
      </c>
      <c r="B33" s="89"/>
      <c r="C33" s="8">
        <v>0.7</v>
      </c>
      <c r="D33" s="8">
        <v>0.9</v>
      </c>
      <c r="E33" s="8">
        <v>1</v>
      </c>
      <c r="F33" s="8"/>
      <c r="G33" s="8"/>
      <c r="H33" s="8">
        <v>0.62</v>
      </c>
      <c r="I33" s="8">
        <v>1</v>
      </c>
      <c r="J33" s="8">
        <v>0.8</v>
      </c>
      <c r="K33" s="77"/>
      <c r="L33" s="81">
        <v>0.502</v>
      </c>
      <c r="M33" s="85">
        <v>0.5</v>
      </c>
      <c r="N33" s="135">
        <v>100.4</v>
      </c>
      <c r="O33" s="139">
        <f t="shared" si="0"/>
        <v>2.6</v>
      </c>
      <c r="P33" s="138">
        <f t="shared" si="1"/>
        <v>2.42</v>
      </c>
    </row>
    <row r="34" spans="1:16" ht="43.5" x14ac:dyDescent="0.25">
      <c r="A34" s="74" t="s">
        <v>109</v>
      </c>
      <c r="B34" s="91">
        <v>4.9000000000000004</v>
      </c>
      <c r="C34" s="75">
        <v>5.2</v>
      </c>
      <c r="D34" s="75">
        <v>4.7</v>
      </c>
      <c r="E34" s="75">
        <v>5.9</v>
      </c>
      <c r="F34" s="75">
        <v>4.8</v>
      </c>
      <c r="G34" s="75">
        <v>5</v>
      </c>
      <c r="H34" s="75">
        <v>4.7</v>
      </c>
      <c r="I34" s="75">
        <v>4.8</v>
      </c>
      <c r="J34" s="75">
        <v>5.7</v>
      </c>
      <c r="K34" s="78">
        <v>4.4000000000000004</v>
      </c>
      <c r="L34" s="82">
        <v>5.0069999999999997</v>
      </c>
      <c r="M34" s="86">
        <v>5</v>
      </c>
      <c r="N34" s="136">
        <v>100.1</v>
      </c>
      <c r="O34" s="139">
        <f t="shared" si="0"/>
        <v>25.500000000000004</v>
      </c>
      <c r="P34" s="138">
        <f t="shared" si="1"/>
        <v>24.6</v>
      </c>
    </row>
    <row r="35" spans="1:16" ht="30" thickBot="1" x14ac:dyDescent="0.3">
      <c r="A35" s="24" t="s">
        <v>300</v>
      </c>
      <c r="B35" s="92"/>
      <c r="C35" s="21">
        <v>180</v>
      </c>
      <c r="D35" s="21"/>
      <c r="E35" s="21"/>
      <c r="F35" s="21">
        <v>180</v>
      </c>
      <c r="G35" s="21"/>
      <c r="H35" s="21"/>
      <c r="I35" s="21">
        <v>180</v>
      </c>
      <c r="J35" s="21"/>
      <c r="K35" s="79"/>
      <c r="L35" s="83">
        <v>54</v>
      </c>
      <c r="M35" s="87">
        <v>50</v>
      </c>
      <c r="N35" s="137">
        <v>108</v>
      </c>
      <c r="O35" s="139">
        <f t="shared" si="0"/>
        <v>360</v>
      </c>
      <c r="P35" s="138">
        <f t="shared" si="1"/>
        <v>180</v>
      </c>
    </row>
    <row r="36" spans="1:16" x14ac:dyDescent="0.25">
      <c r="N36" s="126"/>
    </row>
    <row r="37" spans="1:16" x14ac:dyDescent="0.25">
      <c r="N37" s="126"/>
    </row>
  </sheetData>
  <mergeCells count="8">
    <mergeCell ref="P4:P5"/>
    <mergeCell ref="O4:O5"/>
    <mergeCell ref="A2:N2"/>
    <mergeCell ref="A4:A5"/>
    <mergeCell ref="B4:K4"/>
    <mergeCell ref="L4:L5"/>
    <mergeCell ref="M4:M5"/>
    <mergeCell ref="N4:N5"/>
  </mergeCells>
  <pageMargins left="0.31496062992125984" right="0" top="0.35433070866141736" bottom="0" header="0" footer="0"/>
  <pageSetup paperSize="9" scale="7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4" workbookViewId="0">
      <selection activeCell="I17" sqref="I17"/>
    </sheetView>
  </sheetViews>
  <sheetFormatPr defaultRowHeight="15" x14ac:dyDescent="0.25"/>
  <cols>
    <col min="1" max="1" width="16.28515625" customWidth="1"/>
    <col min="5" max="5" width="10.42578125" customWidth="1"/>
  </cols>
  <sheetData>
    <row r="1" spans="1:5" ht="90.75" customHeight="1" x14ac:dyDescent="0.25">
      <c r="A1" s="350" t="s">
        <v>401</v>
      </c>
      <c r="B1" s="351"/>
      <c r="C1" s="351"/>
      <c r="D1" s="351"/>
      <c r="E1" s="351"/>
    </row>
    <row r="2" spans="1:5" ht="15.75" thickBot="1" x14ac:dyDescent="0.3">
      <c r="A2" s="1"/>
      <c r="B2" s="1"/>
      <c r="C2" s="1"/>
      <c r="D2" s="1"/>
      <c r="E2" s="1"/>
    </row>
    <row r="3" spans="1:5" ht="63.75" thickBot="1" x14ac:dyDescent="0.3">
      <c r="A3" s="25" t="s">
        <v>111</v>
      </c>
      <c r="B3" s="26" t="s">
        <v>127</v>
      </c>
      <c r="C3" s="26" t="s">
        <v>128</v>
      </c>
      <c r="D3" s="26" t="s">
        <v>129</v>
      </c>
      <c r="E3" s="26" t="s">
        <v>130</v>
      </c>
    </row>
    <row r="4" spans="1:5" ht="16.5" thickBot="1" x14ac:dyDescent="0.3">
      <c r="A4" s="27" t="s">
        <v>116</v>
      </c>
      <c r="B4" s="28">
        <v>54</v>
      </c>
      <c r="C4" s="38">
        <v>60</v>
      </c>
      <c r="D4" s="28">
        <v>261</v>
      </c>
      <c r="E4" s="38">
        <v>1800</v>
      </c>
    </row>
    <row r="5" spans="1:5" ht="15.75" x14ac:dyDescent="0.25">
      <c r="A5" s="29" t="s">
        <v>117</v>
      </c>
      <c r="B5" s="30">
        <v>65.540000000000006</v>
      </c>
      <c r="C5" s="31">
        <v>64.25</v>
      </c>
      <c r="D5" s="30">
        <v>297.57</v>
      </c>
      <c r="E5" s="31">
        <v>1959.86</v>
      </c>
    </row>
    <row r="6" spans="1:5" ht="15.75" x14ac:dyDescent="0.25">
      <c r="A6" s="32" t="s">
        <v>118</v>
      </c>
      <c r="B6" s="33">
        <v>110.82</v>
      </c>
      <c r="C6" s="34">
        <v>93.85</v>
      </c>
      <c r="D6" s="33">
        <v>279.14</v>
      </c>
      <c r="E6" s="34">
        <v>2486.04</v>
      </c>
    </row>
    <row r="7" spans="1:5" ht="15.75" x14ac:dyDescent="0.25">
      <c r="A7" s="32" t="s">
        <v>119</v>
      </c>
      <c r="B7" s="33">
        <v>85.82</v>
      </c>
      <c r="C7" s="34">
        <v>87</v>
      </c>
      <c r="D7" s="33">
        <v>251.06</v>
      </c>
      <c r="E7" s="34">
        <v>2204.91</v>
      </c>
    </row>
    <row r="8" spans="1:5" ht="15.75" x14ac:dyDescent="0.25">
      <c r="A8" s="32" t="s">
        <v>120</v>
      </c>
      <c r="B8" s="33">
        <v>67.77</v>
      </c>
      <c r="C8" s="34">
        <v>70.98</v>
      </c>
      <c r="D8" s="33">
        <v>244.63</v>
      </c>
      <c r="E8" s="34">
        <v>1824.58</v>
      </c>
    </row>
    <row r="9" spans="1:5" ht="15.75" x14ac:dyDescent="0.25">
      <c r="A9" s="32" t="s">
        <v>121</v>
      </c>
      <c r="B9" s="33">
        <v>63.27</v>
      </c>
      <c r="C9" s="34">
        <v>56.17</v>
      </c>
      <c r="D9" s="33">
        <v>288.49</v>
      </c>
      <c r="E9" s="34">
        <v>1941.82</v>
      </c>
    </row>
    <row r="10" spans="1:5" ht="15.75" x14ac:dyDescent="0.25">
      <c r="A10" s="32" t="s">
        <v>122</v>
      </c>
      <c r="B10" s="33">
        <v>72.52</v>
      </c>
      <c r="C10" s="34">
        <v>76.72</v>
      </c>
      <c r="D10" s="33">
        <v>271.63</v>
      </c>
      <c r="E10" s="34">
        <v>2084.9899999999998</v>
      </c>
    </row>
    <row r="11" spans="1:5" ht="15.75" x14ac:dyDescent="0.25">
      <c r="A11" s="32" t="s">
        <v>123</v>
      </c>
      <c r="B11" s="33">
        <v>99.05</v>
      </c>
      <c r="C11" s="34">
        <v>67.09</v>
      </c>
      <c r="D11" s="33">
        <v>301.32</v>
      </c>
      <c r="E11" s="34">
        <v>2158.71</v>
      </c>
    </row>
    <row r="12" spans="1:5" ht="15.75" x14ac:dyDescent="0.25">
      <c r="A12" s="32" t="s">
        <v>124</v>
      </c>
      <c r="B12" s="33">
        <v>93.98</v>
      </c>
      <c r="C12" s="34">
        <v>103.52</v>
      </c>
      <c r="D12" s="33">
        <v>245.65</v>
      </c>
      <c r="E12" s="34">
        <v>2298.98</v>
      </c>
    </row>
    <row r="13" spans="1:5" ht="15.75" x14ac:dyDescent="0.25">
      <c r="A13" s="32" t="s">
        <v>125</v>
      </c>
      <c r="B13" s="33">
        <v>82.65</v>
      </c>
      <c r="C13" s="34">
        <v>73.48</v>
      </c>
      <c r="D13" s="33">
        <v>322.61</v>
      </c>
      <c r="E13" s="34">
        <v>2233.4899999999998</v>
      </c>
    </row>
    <row r="14" spans="1:5" ht="16.5" thickBot="1" x14ac:dyDescent="0.3">
      <c r="A14" s="32" t="s">
        <v>126</v>
      </c>
      <c r="B14" s="33">
        <v>72.77</v>
      </c>
      <c r="C14" s="34">
        <v>82.04</v>
      </c>
      <c r="D14" s="33">
        <v>235.56</v>
      </c>
      <c r="E14" s="34">
        <v>1981.53</v>
      </c>
    </row>
    <row r="15" spans="1:5" ht="31.5" x14ac:dyDescent="0.25">
      <c r="A15" s="35" t="s">
        <v>131</v>
      </c>
      <c r="B15" s="36">
        <f>SUM(B5:B14)/10</f>
        <v>81.418999999999997</v>
      </c>
      <c r="C15" s="37">
        <f>SUM(C5:C14)/10</f>
        <v>77.510000000000005</v>
      </c>
      <c r="D15" s="36">
        <f>SUM(D5:D14)/10</f>
        <v>273.76599999999996</v>
      </c>
      <c r="E15" s="37">
        <f>SUM(E5:E14)/10</f>
        <v>2117.4909999999995</v>
      </c>
    </row>
    <row r="16" spans="1:5" x14ac:dyDescent="0.25">
      <c r="B16" s="117"/>
      <c r="C16" s="117"/>
      <c r="D16" s="117"/>
      <c r="E16" s="117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I15" sqref="I15"/>
    </sheetView>
  </sheetViews>
  <sheetFormatPr defaultRowHeight="15" x14ac:dyDescent="0.25"/>
  <cols>
    <col min="1" max="1" width="14.85546875" customWidth="1"/>
    <col min="5" max="5" width="10.7109375" customWidth="1"/>
  </cols>
  <sheetData>
    <row r="1" spans="1:6" ht="89.25" customHeight="1" x14ac:dyDescent="0.25">
      <c r="A1" s="352" t="s">
        <v>132</v>
      </c>
      <c r="B1" s="353"/>
      <c r="C1" s="353"/>
      <c r="D1" s="353"/>
      <c r="E1" s="353"/>
      <c r="F1" s="353"/>
    </row>
    <row r="2" spans="1:6" ht="15.75" thickBot="1" x14ac:dyDescent="0.3">
      <c r="A2" s="1"/>
      <c r="B2" s="1"/>
      <c r="C2" s="1"/>
      <c r="D2" s="1"/>
      <c r="E2" s="1"/>
      <c r="F2" s="1"/>
    </row>
    <row r="3" spans="1:6" ht="32.25" thickBot="1" x14ac:dyDescent="0.3">
      <c r="A3" s="39" t="s">
        <v>111</v>
      </c>
      <c r="B3" s="40" t="s">
        <v>15</v>
      </c>
      <c r="C3" s="40" t="s">
        <v>32</v>
      </c>
      <c r="D3" s="40" t="s">
        <v>34</v>
      </c>
      <c r="E3" s="40" t="s">
        <v>71</v>
      </c>
      <c r="F3" s="40" t="s">
        <v>74</v>
      </c>
    </row>
    <row r="4" spans="1:6" ht="16.5" thickBot="1" x14ac:dyDescent="0.3">
      <c r="A4" s="41" t="s">
        <v>116</v>
      </c>
      <c r="B4" s="42">
        <v>0.2</v>
      </c>
      <c r="C4" s="42">
        <v>0.05</v>
      </c>
      <c r="D4" s="42">
        <v>0.35</v>
      </c>
      <c r="E4" s="42">
        <v>0.15</v>
      </c>
      <c r="F4" s="42">
        <v>0.25</v>
      </c>
    </row>
    <row r="5" spans="1:6" ht="16.5" thickBot="1" x14ac:dyDescent="0.3">
      <c r="A5" s="43" t="s">
        <v>117</v>
      </c>
      <c r="B5" s="44">
        <v>21.9</v>
      </c>
      <c r="C5" s="44">
        <v>4.7</v>
      </c>
      <c r="D5" s="44">
        <v>35.6</v>
      </c>
      <c r="E5" s="44">
        <v>16.3</v>
      </c>
      <c r="F5" s="44">
        <v>21.6</v>
      </c>
    </row>
    <row r="6" spans="1:6" ht="16.5" thickBot="1" x14ac:dyDescent="0.3">
      <c r="A6" s="43" t="s">
        <v>118</v>
      </c>
      <c r="B6" s="44">
        <v>26.7</v>
      </c>
      <c r="C6" s="44">
        <v>4.2</v>
      </c>
      <c r="D6" s="44">
        <v>32.700000000000003</v>
      </c>
      <c r="E6" s="44">
        <v>11.9</v>
      </c>
      <c r="F6" s="44">
        <v>24.5</v>
      </c>
    </row>
    <row r="7" spans="1:6" ht="16.5" thickBot="1" x14ac:dyDescent="0.3">
      <c r="A7" s="43" t="s">
        <v>119</v>
      </c>
      <c r="B7" s="44">
        <v>16</v>
      </c>
      <c r="C7" s="44">
        <v>4.2</v>
      </c>
      <c r="D7" s="44">
        <v>37.799999999999997</v>
      </c>
      <c r="E7" s="44">
        <v>14.8</v>
      </c>
      <c r="F7" s="44">
        <v>27.1</v>
      </c>
    </row>
    <row r="8" spans="1:6" ht="16.5" thickBot="1" x14ac:dyDescent="0.3">
      <c r="A8" s="43" t="s">
        <v>120</v>
      </c>
      <c r="B8" s="44">
        <v>22.3</v>
      </c>
      <c r="C8" s="44">
        <v>2.8</v>
      </c>
      <c r="D8" s="44">
        <v>34.200000000000003</v>
      </c>
      <c r="E8" s="44">
        <v>14.9</v>
      </c>
      <c r="F8" s="44">
        <v>25.9</v>
      </c>
    </row>
    <row r="9" spans="1:6" ht="16.5" thickBot="1" x14ac:dyDescent="0.3">
      <c r="A9" s="43" t="s">
        <v>121</v>
      </c>
      <c r="B9" s="44">
        <v>20.5</v>
      </c>
      <c r="C9" s="44">
        <v>4.7</v>
      </c>
      <c r="D9" s="44">
        <v>34.700000000000003</v>
      </c>
      <c r="E9" s="44">
        <v>15.2</v>
      </c>
      <c r="F9" s="44">
        <v>24.9</v>
      </c>
    </row>
    <row r="10" spans="1:6" ht="16.5" thickBot="1" x14ac:dyDescent="0.3">
      <c r="A10" s="43" t="s">
        <v>122</v>
      </c>
      <c r="B10" s="44">
        <v>17.899999999999999</v>
      </c>
      <c r="C10" s="44">
        <v>2.5</v>
      </c>
      <c r="D10" s="44">
        <v>33.700000000000003</v>
      </c>
      <c r="E10" s="44">
        <v>15.3</v>
      </c>
      <c r="F10" s="44">
        <v>30.6</v>
      </c>
    </row>
    <row r="11" spans="1:6" ht="16.5" thickBot="1" x14ac:dyDescent="0.3">
      <c r="A11" s="43" t="s">
        <v>123</v>
      </c>
      <c r="B11" s="44">
        <v>30.8</v>
      </c>
      <c r="C11" s="44">
        <v>4.3</v>
      </c>
      <c r="D11" s="44">
        <v>28.6</v>
      </c>
      <c r="E11" s="44">
        <v>13.5</v>
      </c>
      <c r="F11" s="44">
        <v>22.8</v>
      </c>
    </row>
    <row r="12" spans="1:6" ht="16.5" thickBot="1" x14ac:dyDescent="0.3">
      <c r="A12" s="43" t="s">
        <v>124</v>
      </c>
      <c r="B12" s="44">
        <v>20.7</v>
      </c>
      <c r="C12" s="44">
        <v>2.4</v>
      </c>
      <c r="D12" s="44">
        <v>36.5</v>
      </c>
      <c r="E12" s="44">
        <v>12.1</v>
      </c>
      <c r="F12" s="44">
        <v>28.5</v>
      </c>
    </row>
    <row r="13" spans="1:6" ht="16.5" thickBot="1" x14ac:dyDescent="0.3">
      <c r="A13" s="43" t="s">
        <v>125</v>
      </c>
      <c r="B13" s="44">
        <v>18.3</v>
      </c>
      <c r="C13" s="44">
        <v>4.0999999999999996</v>
      </c>
      <c r="D13" s="44">
        <v>41.9</v>
      </c>
      <c r="E13" s="44">
        <v>14.2</v>
      </c>
      <c r="F13" s="44">
        <v>21.4</v>
      </c>
    </row>
    <row r="14" spans="1:6" ht="16.5" thickBot="1" x14ac:dyDescent="0.3">
      <c r="A14" s="43" t="s">
        <v>126</v>
      </c>
      <c r="B14" s="44">
        <v>21.6</v>
      </c>
      <c r="C14" s="44">
        <v>2.6</v>
      </c>
      <c r="D14" s="44">
        <v>30.8</v>
      </c>
      <c r="E14" s="44">
        <v>14.9</v>
      </c>
      <c r="F14" s="44">
        <v>30.1</v>
      </c>
    </row>
    <row r="15" spans="1:6" ht="32.25" thickBot="1" x14ac:dyDescent="0.3">
      <c r="A15" s="45" t="s">
        <v>131</v>
      </c>
      <c r="B15" s="132">
        <f>SUM(B5:B14)/10</f>
        <v>21.669999999999998</v>
      </c>
      <c r="C15" s="46">
        <f>SUM(C5:C14)/10</f>
        <v>3.65</v>
      </c>
      <c r="D15" s="46">
        <f>SUM(D5:D14)/10</f>
        <v>34.649999999999991</v>
      </c>
      <c r="E15" s="46">
        <f>SUM(E5:E14)/10</f>
        <v>14.309999999999999</v>
      </c>
      <c r="F15" s="46">
        <f>SUM(F5:F14)/10</f>
        <v>25.740000000000002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121"/>
  <sheetViews>
    <sheetView view="pageBreakPreview" topLeftCell="A103" zoomScale="96" zoomScaleSheetLayoutView="96" workbookViewId="0">
      <selection activeCell="N104" sqref="N104"/>
    </sheetView>
  </sheetViews>
  <sheetFormatPr defaultRowHeight="15.75" x14ac:dyDescent="0.25"/>
  <cols>
    <col min="1" max="1" width="20.140625" style="189" customWidth="1"/>
    <col min="2" max="2" width="22.7109375" style="189" customWidth="1"/>
    <col min="3" max="8" width="9.140625" style="189"/>
    <col min="9" max="9" width="12" style="189" customWidth="1"/>
    <col min="10" max="10" width="16.85546875" style="189" customWidth="1"/>
    <col min="11" max="16384" width="9.140625" style="189"/>
  </cols>
  <sheetData>
    <row r="1" spans="1:15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  <c r="N1" s="2"/>
    </row>
    <row r="2" spans="1:15" x14ac:dyDescent="0.25">
      <c r="A2" s="213" t="s">
        <v>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  <c r="N4" s="2"/>
    </row>
    <row r="5" spans="1:15" ht="30" customHeight="1" x14ac:dyDescent="0.25">
      <c r="A5" s="332"/>
      <c r="B5" s="332"/>
      <c r="C5" s="332"/>
      <c r="D5" s="149" t="s">
        <v>11</v>
      </c>
      <c r="E5" s="149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  <c r="N5" s="2"/>
    </row>
    <row r="6" spans="1:15" x14ac:dyDescent="0.25">
      <c r="A6" s="186" t="s">
        <v>143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</row>
    <row r="7" spans="1:15" x14ac:dyDescent="0.25">
      <c r="A7" s="4" t="s">
        <v>15</v>
      </c>
      <c r="B7" s="71" t="s">
        <v>144</v>
      </c>
      <c r="C7" s="101">
        <v>200</v>
      </c>
      <c r="D7" s="150"/>
      <c r="E7" s="150"/>
      <c r="F7" s="4">
        <v>38.94</v>
      </c>
      <c r="G7" s="4">
        <v>16.14</v>
      </c>
      <c r="H7" s="4">
        <v>38.799999999999997</v>
      </c>
      <c r="I7" s="4">
        <v>456.32</v>
      </c>
      <c r="J7" s="4" t="s">
        <v>151</v>
      </c>
      <c r="K7" s="2"/>
      <c r="L7" s="103"/>
      <c r="M7" s="103"/>
      <c r="N7" s="103"/>
      <c r="O7" s="190"/>
    </row>
    <row r="8" spans="1:15" x14ac:dyDescent="0.25">
      <c r="A8" s="3"/>
      <c r="B8" s="191" t="s">
        <v>145</v>
      </c>
      <c r="C8" s="101"/>
      <c r="D8" s="99">
        <v>188</v>
      </c>
      <c r="E8" s="3">
        <v>186</v>
      </c>
      <c r="F8" s="101"/>
      <c r="G8" s="101"/>
      <c r="H8" s="101"/>
      <c r="I8" s="101"/>
      <c r="J8" s="4" t="s">
        <v>17</v>
      </c>
      <c r="K8" s="2"/>
      <c r="L8" s="192"/>
      <c r="M8" s="104"/>
      <c r="N8" s="104"/>
      <c r="O8" s="103"/>
    </row>
    <row r="9" spans="1:15" x14ac:dyDescent="0.25">
      <c r="A9" s="3"/>
      <c r="B9" s="191" t="s">
        <v>434</v>
      </c>
      <c r="C9" s="101"/>
      <c r="D9" s="99">
        <v>12.9</v>
      </c>
      <c r="E9" s="3">
        <v>12.9</v>
      </c>
      <c r="F9" s="101"/>
      <c r="G9" s="101"/>
      <c r="H9" s="101"/>
      <c r="I9" s="101"/>
      <c r="J9" s="4"/>
      <c r="K9" s="2"/>
      <c r="L9" s="192"/>
      <c r="M9" s="104"/>
      <c r="N9" s="104"/>
      <c r="O9" s="103"/>
    </row>
    <row r="10" spans="1:15" x14ac:dyDescent="0.25">
      <c r="A10" s="3"/>
      <c r="B10" s="191" t="s">
        <v>86</v>
      </c>
      <c r="C10" s="101"/>
      <c r="D10" s="3">
        <v>16</v>
      </c>
      <c r="E10" s="3">
        <v>16</v>
      </c>
      <c r="F10" s="101"/>
      <c r="G10" s="101"/>
      <c r="H10" s="101"/>
      <c r="I10" s="101"/>
      <c r="J10" s="3"/>
      <c r="K10" s="2"/>
      <c r="L10" s="192"/>
      <c r="M10" s="103"/>
      <c r="N10" s="103"/>
      <c r="O10" s="103"/>
    </row>
    <row r="11" spans="1:15" x14ac:dyDescent="0.25">
      <c r="A11" s="3"/>
      <c r="B11" s="191" t="s">
        <v>147</v>
      </c>
      <c r="C11" s="101"/>
      <c r="D11" s="3" t="s">
        <v>410</v>
      </c>
      <c r="E11" s="3">
        <v>6</v>
      </c>
      <c r="F11" s="101"/>
      <c r="G11" s="101"/>
      <c r="H11" s="101"/>
      <c r="I11" s="101"/>
      <c r="J11" s="3"/>
      <c r="K11" s="2"/>
      <c r="L11" s="192"/>
      <c r="M11" s="103"/>
      <c r="N11" s="103"/>
      <c r="O11" s="103"/>
    </row>
    <row r="12" spans="1:15" x14ac:dyDescent="0.25">
      <c r="A12" s="3"/>
      <c r="B12" s="191" t="s">
        <v>40</v>
      </c>
      <c r="C12" s="101"/>
      <c r="D12" s="3">
        <v>12.9</v>
      </c>
      <c r="E12" s="3">
        <v>12.9</v>
      </c>
      <c r="F12" s="101"/>
      <c r="G12" s="101"/>
      <c r="H12" s="101"/>
      <c r="I12" s="101"/>
      <c r="J12" s="3"/>
      <c r="K12" s="2"/>
      <c r="L12" s="192"/>
      <c r="M12" s="103"/>
      <c r="N12" s="103"/>
      <c r="O12" s="103"/>
    </row>
    <row r="13" spans="1:15" x14ac:dyDescent="0.25">
      <c r="A13" s="3"/>
      <c r="B13" s="191" t="s">
        <v>148</v>
      </c>
      <c r="C13" s="101"/>
      <c r="D13" s="3">
        <v>0.02</v>
      </c>
      <c r="E13" s="3">
        <v>0.02</v>
      </c>
      <c r="F13" s="101"/>
      <c r="G13" s="101"/>
      <c r="H13" s="101"/>
      <c r="I13" s="101"/>
      <c r="J13" s="3"/>
      <c r="K13" s="2"/>
      <c r="L13" s="192"/>
      <c r="M13" s="103"/>
      <c r="N13" s="103"/>
      <c r="O13" s="103"/>
    </row>
    <row r="14" spans="1:15" x14ac:dyDescent="0.25">
      <c r="A14" s="3"/>
      <c r="B14" s="191" t="s">
        <v>92</v>
      </c>
      <c r="C14" s="101"/>
      <c r="D14" s="3">
        <v>6.9</v>
      </c>
      <c r="E14" s="3">
        <v>6.9</v>
      </c>
      <c r="F14" s="101"/>
      <c r="G14" s="101"/>
      <c r="H14" s="101"/>
      <c r="I14" s="101"/>
      <c r="J14" s="3"/>
      <c r="K14" s="2"/>
      <c r="L14" s="192"/>
      <c r="M14" s="103"/>
      <c r="N14" s="103"/>
      <c r="O14" s="103"/>
    </row>
    <row r="15" spans="1:15" x14ac:dyDescent="0.25">
      <c r="A15" s="3"/>
      <c r="B15" s="191" t="s">
        <v>149</v>
      </c>
      <c r="C15" s="101"/>
      <c r="D15" s="3">
        <v>6.9</v>
      </c>
      <c r="E15" s="3">
        <v>6.9</v>
      </c>
      <c r="F15" s="101"/>
      <c r="G15" s="101"/>
      <c r="H15" s="101"/>
      <c r="I15" s="101"/>
      <c r="J15" s="3"/>
      <c r="K15" s="2"/>
      <c r="L15" s="192"/>
      <c r="M15" s="103"/>
      <c r="N15" s="103"/>
      <c r="O15" s="103"/>
    </row>
    <row r="16" spans="1:15" x14ac:dyDescent="0.25">
      <c r="A16" s="3"/>
      <c r="B16" s="191" t="s">
        <v>106</v>
      </c>
      <c r="C16" s="101"/>
      <c r="D16" s="3">
        <v>6.9</v>
      </c>
      <c r="E16" s="3">
        <v>6.9</v>
      </c>
      <c r="F16" s="101"/>
      <c r="G16" s="101"/>
      <c r="H16" s="101"/>
      <c r="I16" s="101"/>
      <c r="J16" s="3"/>
      <c r="K16" s="2"/>
      <c r="L16" s="192"/>
      <c r="M16" s="103"/>
      <c r="N16" s="103"/>
      <c r="O16" s="103"/>
    </row>
    <row r="17" spans="1:18" ht="31.5" x14ac:dyDescent="0.25">
      <c r="A17" s="3"/>
      <c r="B17" s="176" t="s">
        <v>150</v>
      </c>
      <c r="C17" s="177">
        <v>15</v>
      </c>
      <c r="D17" s="178">
        <v>15</v>
      </c>
      <c r="E17" s="178">
        <v>15</v>
      </c>
      <c r="F17" s="152">
        <v>1.08</v>
      </c>
      <c r="G17" s="152">
        <v>1.2749999999999999</v>
      </c>
      <c r="H17" s="152">
        <v>8.4</v>
      </c>
      <c r="I17" s="152">
        <v>48</v>
      </c>
      <c r="J17" s="3"/>
      <c r="K17" s="2"/>
      <c r="L17" s="103"/>
      <c r="M17" s="103"/>
      <c r="N17" s="103"/>
      <c r="O17" s="190"/>
    </row>
    <row r="18" spans="1:18" x14ac:dyDescent="0.25">
      <c r="A18" s="3"/>
      <c r="B18" s="71" t="s">
        <v>153</v>
      </c>
      <c r="C18" s="152">
        <v>200</v>
      </c>
      <c r="D18" s="3"/>
      <c r="E18" s="3"/>
      <c r="F18" s="152">
        <v>5.58</v>
      </c>
      <c r="G18" s="152">
        <v>6.38</v>
      </c>
      <c r="H18" s="152">
        <v>9.3800000000000008</v>
      </c>
      <c r="I18" s="152">
        <v>117.31</v>
      </c>
      <c r="J18" s="4" t="s">
        <v>284</v>
      </c>
      <c r="K18" s="2"/>
      <c r="L18" s="103"/>
      <c r="M18" s="103"/>
      <c r="N18" s="103"/>
      <c r="O18" s="190"/>
    </row>
    <row r="19" spans="1:18" x14ac:dyDescent="0.25">
      <c r="A19" s="3"/>
      <c r="B19" s="156" t="s">
        <v>27</v>
      </c>
      <c r="C19" s="72"/>
      <c r="D19" s="157">
        <v>210</v>
      </c>
      <c r="E19" s="157">
        <v>200</v>
      </c>
      <c r="F19" s="152"/>
      <c r="G19" s="152"/>
      <c r="H19" s="152"/>
      <c r="I19" s="152"/>
      <c r="J19" s="4" t="s">
        <v>17</v>
      </c>
      <c r="K19" s="103"/>
      <c r="L19" s="103"/>
      <c r="M19" s="103"/>
      <c r="N19" s="103"/>
      <c r="O19" s="190"/>
      <c r="P19" s="190"/>
      <c r="Q19" s="190"/>
      <c r="R19" s="190"/>
    </row>
    <row r="20" spans="1:18" x14ac:dyDescent="0.25">
      <c r="A20" s="3"/>
      <c r="B20" s="118" t="s">
        <v>29</v>
      </c>
      <c r="C20" s="152">
        <v>10</v>
      </c>
      <c r="D20" s="153">
        <v>10</v>
      </c>
      <c r="E20" s="153">
        <v>10</v>
      </c>
      <c r="F20" s="101">
        <v>0.76</v>
      </c>
      <c r="G20" s="101">
        <v>0.09</v>
      </c>
      <c r="H20" s="101">
        <v>4.67</v>
      </c>
      <c r="I20" s="101">
        <v>23.1</v>
      </c>
      <c r="J20" s="3"/>
      <c r="K20" s="103"/>
      <c r="L20" s="103"/>
      <c r="M20" s="103"/>
      <c r="N20" s="103"/>
      <c r="O20" s="190"/>
      <c r="P20" s="190"/>
      <c r="Q20" s="190"/>
      <c r="R20" s="190"/>
    </row>
    <row r="21" spans="1:18" x14ac:dyDescent="0.25">
      <c r="A21" s="3"/>
      <c r="B21" s="123" t="s">
        <v>85</v>
      </c>
      <c r="C21" s="152">
        <v>10</v>
      </c>
      <c r="D21" s="153">
        <v>10</v>
      </c>
      <c r="E21" s="153">
        <v>10</v>
      </c>
      <c r="F21" s="152">
        <v>0.77</v>
      </c>
      <c r="G21" s="152">
        <v>0.14000000000000001</v>
      </c>
      <c r="H21" s="152">
        <v>3.76</v>
      </c>
      <c r="I21" s="152">
        <v>20.100000000000001</v>
      </c>
      <c r="J21" s="3"/>
      <c r="K21" s="2"/>
      <c r="L21" s="2"/>
      <c r="M21" s="2"/>
      <c r="N21" s="2"/>
    </row>
    <row r="22" spans="1:18" x14ac:dyDescent="0.25">
      <c r="A22" s="5" t="s">
        <v>31</v>
      </c>
      <c r="B22" s="6"/>
      <c r="C22" s="9">
        <f>SUM(C7:C21)</f>
        <v>435</v>
      </c>
      <c r="D22" s="6"/>
      <c r="E22" s="6"/>
      <c r="F22" s="9">
        <f>SUM(F7:F21)</f>
        <v>47.129999999999995</v>
      </c>
      <c r="G22" s="9">
        <f>SUM(G7:G21)</f>
        <v>24.024999999999999</v>
      </c>
      <c r="H22" s="9">
        <f>SUM(H7:H21)</f>
        <v>65.010000000000005</v>
      </c>
      <c r="I22" s="9">
        <f>SUM(I7:I21)</f>
        <v>664.83</v>
      </c>
      <c r="J22" s="6"/>
      <c r="K22" s="2"/>
      <c r="L22" s="2"/>
      <c r="M22" s="2"/>
      <c r="N22" s="2"/>
    </row>
    <row r="23" spans="1:18" x14ac:dyDescent="0.25">
      <c r="A23" s="4" t="s">
        <v>32</v>
      </c>
      <c r="B23" s="118" t="s">
        <v>426</v>
      </c>
      <c r="C23" s="101">
        <v>110</v>
      </c>
      <c r="D23" s="150">
        <f>C23*167/K23</f>
        <v>183.7</v>
      </c>
      <c r="E23" s="150">
        <f>C23</f>
        <v>110</v>
      </c>
      <c r="F23" s="101">
        <f>C23*1.5/K23</f>
        <v>1.65</v>
      </c>
      <c r="G23" s="101">
        <f>C23*0.5/K23</f>
        <v>0.55000000000000004</v>
      </c>
      <c r="H23" s="101">
        <v>23.1</v>
      </c>
      <c r="I23" s="101">
        <f>C23*95/K23</f>
        <v>104.5</v>
      </c>
      <c r="J23" s="3"/>
      <c r="K23" s="140">
        <v>100</v>
      </c>
      <c r="L23" s="2"/>
      <c r="M23" s="2"/>
      <c r="N23" s="2"/>
    </row>
    <row r="24" spans="1:18" ht="31.5" x14ac:dyDescent="0.25">
      <c r="A24" s="10" t="s">
        <v>33</v>
      </c>
      <c r="B24" s="6"/>
      <c r="C24" s="9">
        <f>SUM(C23)</f>
        <v>110</v>
      </c>
      <c r="D24" s="6"/>
      <c r="E24" s="6"/>
      <c r="F24" s="9">
        <f>SUM(F23)</f>
        <v>1.65</v>
      </c>
      <c r="G24" s="9">
        <f>SUM(G23)</f>
        <v>0.55000000000000004</v>
      </c>
      <c r="H24" s="9">
        <f>SUM(H23)</f>
        <v>23.1</v>
      </c>
      <c r="I24" s="9">
        <f>SUM(I23)</f>
        <v>104.5</v>
      </c>
      <c r="J24" s="6"/>
      <c r="K24" s="2"/>
      <c r="L24" s="2"/>
      <c r="M24" s="2"/>
      <c r="N24" s="2"/>
    </row>
    <row r="25" spans="1:18" ht="31.5" x14ac:dyDescent="0.25">
      <c r="A25" s="4" t="s">
        <v>34</v>
      </c>
      <c r="B25" s="123" t="s">
        <v>156</v>
      </c>
      <c r="C25" s="101">
        <v>50</v>
      </c>
      <c r="D25" s="99"/>
      <c r="E25" s="99"/>
      <c r="F25" s="70">
        <v>0.95</v>
      </c>
      <c r="G25" s="70">
        <v>3.8</v>
      </c>
      <c r="H25" s="70">
        <v>5.65</v>
      </c>
      <c r="I25" s="70">
        <v>61.05</v>
      </c>
      <c r="J25" s="70" t="s">
        <v>157</v>
      </c>
      <c r="K25" s="2"/>
      <c r="L25" s="2"/>
      <c r="M25" s="2"/>
      <c r="N25" s="2"/>
    </row>
    <row r="26" spans="1:18" x14ac:dyDescent="0.25">
      <c r="A26" s="3"/>
      <c r="B26" s="159" t="s">
        <v>62</v>
      </c>
      <c r="C26" s="101"/>
      <c r="D26" s="160">
        <v>37.5</v>
      </c>
      <c r="E26" s="160">
        <v>30</v>
      </c>
      <c r="F26" s="70"/>
      <c r="G26" s="70"/>
      <c r="H26" s="70"/>
      <c r="I26" s="70"/>
      <c r="J26" s="70" t="s">
        <v>43</v>
      </c>
      <c r="K26" s="2"/>
      <c r="L26" s="2"/>
      <c r="M26" s="2"/>
      <c r="N26" s="2"/>
    </row>
    <row r="27" spans="1:18" x14ac:dyDescent="0.25">
      <c r="A27" s="3"/>
      <c r="B27" s="161" t="s">
        <v>63</v>
      </c>
      <c r="C27" s="101"/>
      <c r="D27" s="160">
        <v>9</v>
      </c>
      <c r="E27" s="160">
        <v>7.5</v>
      </c>
      <c r="F27" s="70"/>
      <c r="G27" s="70"/>
      <c r="H27" s="70"/>
      <c r="I27" s="70"/>
      <c r="J27" s="99"/>
      <c r="K27" s="2"/>
      <c r="L27" s="2"/>
      <c r="M27" s="2"/>
      <c r="N27" s="2"/>
    </row>
    <row r="28" spans="1:18" ht="31.5" x14ac:dyDescent="0.25">
      <c r="A28" s="3"/>
      <c r="B28" s="161" t="s">
        <v>37</v>
      </c>
      <c r="C28" s="101"/>
      <c r="D28" s="160">
        <v>3</v>
      </c>
      <c r="E28" s="160">
        <v>3</v>
      </c>
      <c r="F28" s="70"/>
      <c r="G28" s="70"/>
      <c r="H28" s="70"/>
      <c r="I28" s="70"/>
      <c r="J28" s="99"/>
      <c r="K28" s="2"/>
      <c r="L28" s="2"/>
      <c r="M28" s="2"/>
      <c r="N28" s="2"/>
    </row>
    <row r="29" spans="1:18" x14ac:dyDescent="0.25">
      <c r="A29" s="3"/>
      <c r="B29" s="161" t="s">
        <v>38</v>
      </c>
      <c r="C29" s="101"/>
      <c r="D29" s="160">
        <v>5</v>
      </c>
      <c r="E29" s="160">
        <v>5</v>
      </c>
      <c r="F29" s="70"/>
      <c r="G29" s="70"/>
      <c r="H29" s="70"/>
      <c r="I29" s="70"/>
      <c r="J29" s="99"/>
      <c r="K29" s="2"/>
      <c r="L29" s="2"/>
      <c r="M29" s="2"/>
      <c r="N29" s="2"/>
    </row>
    <row r="30" spans="1:18" ht="16.5" customHeight="1" x14ac:dyDescent="0.25">
      <c r="A30" s="3"/>
      <c r="B30" s="159" t="s">
        <v>40</v>
      </c>
      <c r="C30" s="101"/>
      <c r="D30" s="160">
        <v>1.25</v>
      </c>
      <c r="E30" s="160">
        <v>1.25</v>
      </c>
      <c r="F30" s="70"/>
      <c r="G30" s="70"/>
      <c r="H30" s="70"/>
      <c r="I30" s="70"/>
      <c r="J30" s="99"/>
      <c r="K30" s="2"/>
      <c r="L30" s="2"/>
      <c r="M30" s="2"/>
      <c r="N30" s="2"/>
    </row>
    <row r="31" spans="1:18" ht="16.5" customHeight="1" x14ac:dyDescent="0.25">
      <c r="A31" s="3"/>
      <c r="B31" s="159" t="s">
        <v>154</v>
      </c>
      <c r="C31" s="101"/>
      <c r="D31" s="160">
        <v>0.45</v>
      </c>
      <c r="E31" s="160">
        <v>0.45</v>
      </c>
      <c r="F31" s="70"/>
      <c r="G31" s="70"/>
      <c r="H31" s="70"/>
      <c r="I31" s="70"/>
      <c r="J31" s="99"/>
      <c r="K31" s="2"/>
      <c r="L31" s="2"/>
      <c r="M31" s="2"/>
      <c r="N31" s="2"/>
    </row>
    <row r="32" spans="1:18" x14ac:dyDescent="0.25">
      <c r="A32" s="3"/>
      <c r="B32" s="159" t="s">
        <v>155</v>
      </c>
      <c r="C32" s="101"/>
      <c r="D32" s="160">
        <v>6</v>
      </c>
      <c r="E32" s="160">
        <v>6</v>
      </c>
      <c r="F32" s="70"/>
      <c r="G32" s="70"/>
      <c r="H32" s="70"/>
      <c r="I32" s="70"/>
      <c r="J32" s="99"/>
      <c r="K32" s="2"/>
      <c r="L32" s="2"/>
      <c r="M32" s="2"/>
      <c r="N32" s="2"/>
    </row>
    <row r="33" spans="1:14" x14ac:dyDescent="0.25">
      <c r="A33" s="3"/>
      <c r="B33" s="159" t="s">
        <v>21</v>
      </c>
      <c r="C33" s="101"/>
      <c r="D33" s="160">
        <v>0.6</v>
      </c>
      <c r="E33" s="160">
        <v>0.6</v>
      </c>
      <c r="F33" s="70"/>
      <c r="G33" s="70"/>
      <c r="H33" s="70"/>
      <c r="I33" s="70"/>
      <c r="J33" s="99"/>
      <c r="K33" s="2"/>
      <c r="L33" s="2"/>
      <c r="M33" s="2"/>
      <c r="N33" s="2"/>
    </row>
    <row r="34" spans="1:14" x14ac:dyDescent="0.25">
      <c r="A34" s="3"/>
      <c r="B34" s="123" t="s">
        <v>164</v>
      </c>
      <c r="C34" s="101">
        <v>200</v>
      </c>
      <c r="D34" s="99"/>
      <c r="E34" s="99"/>
      <c r="F34" s="179">
        <v>4.62</v>
      </c>
      <c r="G34" s="179">
        <v>6.28</v>
      </c>
      <c r="H34" s="179">
        <v>9.52</v>
      </c>
      <c r="I34" s="179">
        <v>115.78</v>
      </c>
      <c r="J34" s="70" t="s">
        <v>163</v>
      </c>
      <c r="K34" s="2"/>
      <c r="L34" s="2"/>
      <c r="M34" s="2"/>
      <c r="N34" s="2"/>
    </row>
    <row r="35" spans="1:14" x14ac:dyDescent="0.25">
      <c r="A35" s="3"/>
      <c r="B35" s="99" t="s">
        <v>158</v>
      </c>
      <c r="C35" s="150"/>
      <c r="D35" s="99">
        <v>20.8</v>
      </c>
      <c r="E35" s="99">
        <v>19</v>
      </c>
      <c r="F35" s="70"/>
      <c r="G35" s="70"/>
      <c r="H35" s="70"/>
      <c r="I35" s="70"/>
      <c r="J35" s="70" t="s">
        <v>17</v>
      </c>
      <c r="K35" s="2"/>
      <c r="L35" s="2"/>
      <c r="M35" s="2"/>
      <c r="N35" s="2"/>
    </row>
    <row r="36" spans="1:14" x14ac:dyDescent="0.25">
      <c r="A36" s="3"/>
      <c r="B36" s="3" t="s">
        <v>28</v>
      </c>
      <c r="C36" s="153"/>
      <c r="D36" s="3">
        <v>191</v>
      </c>
      <c r="E36" s="3">
        <v>191</v>
      </c>
      <c r="F36" s="4"/>
      <c r="G36" s="4"/>
      <c r="H36" s="4"/>
      <c r="I36" s="4"/>
      <c r="J36" s="3"/>
      <c r="K36" s="2"/>
      <c r="L36" s="2"/>
      <c r="M36" s="2"/>
      <c r="N36" s="2"/>
    </row>
    <row r="37" spans="1:14" x14ac:dyDescent="0.25">
      <c r="A37" s="3"/>
      <c r="B37" s="3" t="s">
        <v>45</v>
      </c>
      <c r="C37" s="153"/>
      <c r="D37" s="3"/>
      <c r="E37" s="3">
        <v>12</v>
      </c>
      <c r="F37" s="4"/>
      <c r="G37" s="4"/>
      <c r="H37" s="4"/>
      <c r="I37" s="4"/>
      <c r="J37" s="3"/>
      <c r="K37" s="2"/>
      <c r="L37" s="2"/>
      <c r="M37" s="2"/>
      <c r="N37" s="2"/>
    </row>
    <row r="38" spans="1:14" ht="31.5" x14ac:dyDescent="0.25">
      <c r="A38" s="3"/>
      <c r="B38" s="235" t="s">
        <v>46</v>
      </c>
      <c r="C38" s="153"/>
      <c r="D38" s="194"/>
      <c r="E38" s="194">
        <v>150</v>
      </c>
      <c r="F38" s="4"/>
      <c r="G38" s="4"/>
      <c r="H38" s="4"/>
      <c r="I38" s="4"/>
      <c r="J38" s="3"/>
      <c r="K38" s="2"/>
      <c r="L38" s="2"/>
      <c r="M38" s="2"/>
      <c r="N38" s="2"/>
    </row>
    <row r="39" spans="1:14" x14ac:dyDescent="0.25">
      <c r="A39" s="3"/>
      <c r="B39" s="3" t="s">
        <v>159</v>
      </c>
      <c r="C39" s="153"/>
      <c r="D39" s="194">
        <v>18.181818181818183</v>
      </c>
      <c r="E39" s="194">
        <v>14.545454545454545</v>
      </c>
      <c r="F39" s="4"/>
      <c r="G39" s="4"/>
      <c r="H39" s="4"/>
      <c r="I39" s="4"/>
      <c r="J39" s="3"/>
      <c r="K39" s="2"/>
      <c r="L39" s="2"/>
      <c r="M39" s="2"/>
      <c r="N39" s="2"/>
    </row>
    <row r="40" spans="1:14" x14ac:dyDescent="0.25">
      <c r="A40" s="3"/>
      <c r="B40" s="3" t="s">
        <v>48</v>
      </c>
      <c r="C40" s="153"/>
      <c r="D40" s="194">
        <v>48.727272727272734</v>
      </c>
      <c r="E40" s="194">
        <v>36.363636363636367</v>
      </c>
      <c r="F40" s="4"/>
      <c r="G40" s="4"/>
      <c r="H40" s="4"/>
      <c r="I40" s="4"/>
      <c r="J40" s="3"/>
      <c r="K40" s="2"/>
      <c r="L40" s="2"/>
      <c r="M40" s="2"/>
      <c r="N40" s="2"/>
    </row>
    <row r="41" spans="1:14" x14ac:dyDescent="0.25">
      <c r="A41" s="3"/>
      <c r="B41" s="3" t="s">
        <v>49</v>
      </c>
      <c r="C41" s="153"/>
      <c r="D41" s="194">
        <v>9.0909090909090917</v>
      </c>
      <c r="E41" s="194">
        <v>7.2727272727272725</v>
      </c>
      <c r="F41" s="4"/>
      <c r="G41" s="4"/>
      <c r="H41" s="4"/>
      <c r="I41" s="4"/>
      <c r="J41" s="3"/>
      <c r="K41" s="2"/>
      <c r="L41" s="2"/>
      <c r="M41" s="2"/>
      <c r="N41" s="2"/>
    </row>
    <row r="42" spans="1:14" x14ac:dyDescent="0.25">
      <c r="A42" s="3"/>
      <c r="B42" s="3" t="s">
        <v>50</v>
      </c>
      <c r="C42" s="153"/>
      <c r="D42" s="194">
        <v>8.7272727272727266</v>
      </c>
      <c r="E42" s="194">
        <v>7.2727272727272725</v>
      </c>
      <c r="F42" s="4"/>
      <c r="G42" s="4"/>
      <c r="H42" s="4"/>
      <c r="I42" s="4"/>
      <c r="J42" s="3"/>
      <c r="K42" s="2"/>
      <c r="L42" s="2"/>
      <c r="M42" s="2"/>
      <c r="N42" s="2"/>
    </row>
    <row r="43" spans="1:14" x14ac:dyDescent="0.25">
      <c r="A43" s="3"/>
      <c r="B43" s="3" t="s">
        <v>23</v>
      </c>
      <c r="C43" s="153"/>
      <c r="D43" s="194">
        <v>3.6363636363636362</v>
      </c>
      <c r="E43" s="194">
        <v>3.6363636363636362</v>
      </c>
      <c r="F43" s="4"/>
      <c r="G43" s="4"/>
      <c r="H43" s="4"/>
      <c r="I43" s="4"/>
      <c r="J43" s="3"/>
      <c r="K43" s="2"/>
      <c r="L43" s="2"/>
      <c r="M43" s="2"/>
      <c r="N43" s="2"/>
    </row>
    <row r="44" spans="1:14" x14ac:dyDescent="0.25">
      <c r="A44" s="3"/>
      <c r="B44" s="3" t="s">
        <v>21</v>
      </c>
      <c r="C44" s="153"/>
      <c r="D44" s="194">
        <v>0.8</v>
      </c>
      <c r="E44" s="194">
        <v>0.8</v>
      </c>
      <c r="F44" s="4"/>
      <c r="G44" s="4"/>
      <c r="H44" s="4"/>
      <c r="I44" s="4"/>
      <c r="J44" s="3"/>
      <c r="K44" s="2"/>
      <c r="L44" s="2"/>
      <c r="M44" s="2"/>
      <c r="N44" s="2"/>
    </row>
    <row r="45" spans="1:14" ht="31.5" x14ac:dyDescent="0.25">
      <c r="A45" s="3"/>
      <c r="B45" s="235" t="s">
        <v>160</v>
      </c>
      <c r="C45" s="153"/>
      <c r="D45" s="194">
        <v>8.3636363636363633</v>
      </c>
      <c r="E45" s="194">
        <v>5.4545454545454541</v>
      </c>
      <c r="F45" s="4"/>
      <c r="G45" s="4"/>
      <c r="H45" s="4"/>
      <c r="I45" s="4"/>
      <c r="J45" s="3"/>
      <c r="K45" s="2"/>
      <c r="L45" s="2"/>
      <c r="M45" s="2"/>
      <c r="N45" s="2"/>
    </row>
    <row r="46" spans="1:14" x14ac:dyDescent="0.25">
      <c r="A46" s="3"/>
      <c r="B46" s="3" t="s">
        <v>161</v>
      </c>
      <c r="C46" s="153"/>
      <c r="D46" s="194">
        <v>1.35</v>
      </c>
      <c r="E46" s="194">
        <v>1</v>
      </c>
      <c r="F46" s="4"/>
      <c r="G46" s="4"/>
      <c r="H46" s="4"/>
      <c r="I46" s="4"/>
      <c r="J46" s="3"/>
      <c r="K46" s="2"/>
      <c r="L46" s="2"/>
      <c r="M46" s="2"/>
      <c r="N46" s="2"/>
    </row>
    <row r="47" spans="1:14" x14ac:dyDescent="0.25">
      <c r="A47" s="3"/>
      <c r="B47" s="3" t="s">
        <v>162</v>
      </c>
      <c r="C47" s="153"/>
      <c r="D47" s="194">
        <v>6</v>
      </c>
      <c r="E47" s="194">
        <v>6</v>
      </c>
      <c r="F47" s="4"/>
      <c r="G47" s="4"/>
      <c r="H47" s="4"/>
      <c r="I47" s="4"/>
      <c r="J47" s="3"/>
      <c r="K47" s="2"/>
      <c r="L47" s="2"/>
      <c r="M47" s="2"/>
      <c r="N47" s="2"/>
    </row>
    <row r="48" spans="1:14" x14ac:dyDescent="0.25">
      <c r="A48" s="3"/>
      <c r="B48" s="3" t="s">
        <v>21</v>
      </c>
      <c r="C48" s="153"/>
      <c r="D48" s="194">
        <v>0.8</v>
      </c>
      <c r="E48" s="194">
        <v>0.8</v>
      </c>
      <c r="F48" s="4"/>
      <c r="G48" s="4"/>
      <c r="H48" s="4"/>
      <c r="I48" s="4"/>
      <c r="J48" s="3"/>
      <c r="K48" s="2"/>
      <c r="L48" s="2"/>
      <c r="M48" s="2"/>
      <c r="N48" s="2"/>
    </row>
    <row r="49" spans="1:14" ht="31.5" x14ac:dyDescent="0.25">
      <c r="A49" s="3"/>
      <c r="B49" s="172" t="s">
        <v>392</v>
      </c>
      <c r="C49" s="101">
        <v>80</v>
      </c>
      <c r="D49" s="150"/>
      <c r="E49" s="150"/>
      <c r="F49" s="101">
        <v>16.96</v>
      </c>
      <c r="G49" s="101">
        <v>21.04</v>
      </c>
      <c r="H49" s="101">
        <v>3.41</v>
      </c>
      <c r="I49" s="101">
        <v>269.2</v>
      </c>
      <c r="J49" s="4" t="s">
        <v>170</v>
      </c>
      <c r="K49" s="2"/>
      <c r="L49" s="2"/>
      <c r="M49" s="2"/>
      <c r="N49" s="2"/>
    </row>
    <row r="50" spans="1:14" x14ac:dyDescent="0.25">
      <c r="A50" s="3"/>
      <c r="B50" s="195" t="s">
        <v>167</v>
      </c>
      <c r="C50" s="97"/>
      <c r="D50" s="150">
        <v>88.5</v>
      </c>
      <c r="E50" s="150">
        <v>73.599999999999994</v>
      </c>
      <c r="F50" s="97"/>
      <c r="G50" s="97"/>
      <c r="H50" s="97"/>
      <c r="I50" s="97"/>
      <c r="J50" s="4" t="s">
        <v>17</v>
      </c>
      <c r="K50" s="2"/>
      <c r="L50" s="2"/>
      <c r="M50" s="2"/>
      <c r="N50" s="2"/>
    </row>
    <row r="51" spans="1:14" x14ac:dyDescent="0.25">
      <c r="A51" s="3"/>
      <c r="B51" s="99" t="s">
        <v>51</v>
      </c>
      <c r="C51" s="97"/>
      <c r="D51" s="150">
        <v>6</v>
      </c>
      <c r="E51" s="150">
        <v>6</v>
      </c>
      <c r="F51" s="97"/>
      <c r="G51" s="97"/>
      <c r="H51" s="97"/>
      <c r="I51" s="97"/>
      <c r="J51" s="3"/>
      <c r="K51" s="2"/>
      <c r="L51" s="2"/>
      <c r="M51" s="2"/>
      <c r="N51" s="2"/>
    </row>
    <row r="52" spans="1:14" x14ac:dyDescent="0.25">
      <c r="A52" s="3"/>
      <c r="B52" s="195" t="s">
        <v>168</v>
      </c>
      <c r="C52" s="97"/>
      <c r="D52" s="150"/>
      <c r="E52" s="150">
        <v>50</v>
      </c>
      <c r="F52" s="97"/>
      <c r="G52" s="97"/>
      <c r="H52" s="97"/>
      <c r="I52" s="97"/>
      <c r="J52" s="3"/>
      <c r="K52" s="2"/>
      <c r="L52" s="2"/>
      <c r="M52" s="2"/>
      <c r="N52" s="2"/>
    </row>
    <row r="53" spans="1:14" x14ac:dyDescent="0.25">
      <c r="A53" s="3"/>
      <c r="B53" s="196" t="s">
        <v>169</v>
      </c>
      <c r="C53" s="97"/>
      <c r="D53" s="150"/>
      <c r="E53" s="150">
        <v>30</v>
      </c>
      <c r="F53" s="97"/>
      <c r="G53" s="97"/>
      <c r="H53" s="97"/>
      <c r="I53" s="97"/>
      <c r="J53" s="3"/>
      <c r="K53" s="2"/>
      <c r="L53" s="2"/>
      <c r="M53" s="2"/>
      <c r="N53" s="2"/>
    </row>
    <row r="54" spans="1:14" x14ac:dyDescent="0.25">
      <c r="A54" s="3"/>
      <c r="B54" s="195" t="s">
        <v>57</v>
      </c>
      <c r="C54" s="97"/>
      <c r="D54" s="150">
        <v>0.75</v>
      </c>
      <c r="E54" s="150">
        <v>0.75</v>
      </c>
      <c r="F54" s="97"/>
      <c r="G54" s="97"/>
      <c r="H54" s="97"/>
      <c r="I54" s="97"/>
      <c r="J54" s="3"/>
      <c r="K54" s="2"/>
      <c r="L54" s="2"/>
      <c r="M54" s="2"/>
      <c r="N54" s="2"/>
    </row>
    <row r="55" spans="1:14" x14ac:dyDescent="0.25">
      <c r="A55" s="3"/>
      <c r="B55" s="195" t="s">
        <v>23</v>
      </c>
      <c r="C55" s="97"/>
      <c r="D55" s="150">
        <v>0.75</v>
      </c>
      <c r="E55" s="150">
        <v>0.75</v>
      </c>
      <c r="F55" s="97"/>
      <c r="G55" s="97"/>
      <c r="H55" s="97"/>
      <c r="I55" s="97"/>
      <c r="J55" s="3"/>
      <c r="K55" s="2"/>
      <c r="L55" s="2"/>
      <c r="M55" s="2"/>
      <c r="N55" s="2"/>
    </row>
    <row r="56" spans="1:14" x14ac:dyDescent="0.25">
      <c r="A56" s="3"/>
      <c r="B56" s="195" t="s">
        <v>28</v>
      </c>
      <c r="C56" s="97"/>
      <c r="D56" s="150">
        <v>16.5</v>
      </c>
      <c r="E56" s="150">
        <v>16.5</v>
      </c>
      <c r="F56" s="97"/>
      <c r="G56" s="97"/>
      <c r="H56" s="97"/>
      <c r="I56" s="97"/>
      <c r="J56" s="3"/>
      <c r="K56" s="2"/>
      <c r="L56" s="2"/>
      <c r="M56" s="2"/>
      <c r="N56" s="2"/>
    </row>
    <row r="57" spans="1:14" x14ac:dyDescent="0.25">
      <c r="A57" s="3"/>
      <c r="B57" s="195" t="s">
        <v>59</v>
      </c>
      <c r="C57" s="97"/>
      <c r="D57" s="150"/>
      <c r="E57" s="150">
        <v>15</v>
      </c>
      <c r="F57" s="97"/>
      <c r="G57" s="97"/>
      <c r="H57" s="97"/>
      <c r="I57" s="97"/>
      <c r="J57" s="3"/>
      <c r="K57" s="2"/>
      <c r="L57" s="2"/>
      <c r="M57" s="2"/>
      <c r="N57" s="2"/>
    </row>
    <row r="58" spans="1:14" x14ac:dyDescent="0.25">
      <c r="A58" s="3"/>
      <c r="B58" s="195" t="s">
        <v>162</v>
      </c>
      <c r="C58" s="97"/>
      <c r="D58" s="150">
        <v>15</v>
      </c>
      <c r="E58" s="150">
        <v>15</v>
      </c>
      <c r="F58" s="97"/>
      <c r="G58" s="97"/>
      <c r="H58" s="97"/>
      <c r="I58" s="97"/>
      <c r="J58" s="3"/>
      <c r="K58" s="2"/>
      <c r="L58" s="2"/>
      <c r="M58" s="2"/>
      <c r="N58" s="2"/>
    </row>
    <row r="59" spans="1:14" x14ac:dyDescent="0.25">
      <c r="A59" s="3"/>
      <c r="B59" s="195" t="s">
        <v>21</v>
      </c>
      <c r="C59" s="97"/>
      <c r="D59" s="150">
        <v>0.5</v>
      </c>
      <c r="E59" s="150">
        <v>0.5</v>
      </c>
      <c r="F59" s="97"/>
      <c r="G59" s="97"/>
      <c r="H59" s="97"/>
      <c r="I59" s="97"/>
      <c r="J59" s="3"/>
      <c r="K59" s="2"/>
      <c r="L59" s="2"/>
      <c r="M59" s="2"/>
      <c r="N59" s="2"/>
    </row>
    <row r="60" spans="1:14" x14ac:dyDescent="0.25">
      <c r="A60" s="3"/>
      <c r="B60" s="71" t="s">
        <v>446</v>
      </c>
      <c r="C60" s="152">
        <v>130</v>
      </c>
      <c r="D60" s="3"/>
      <c r="E60" s="3"/>
      <c r="F60" s="4">
        <v>2.71</v>
      </c>
      <c r="G60" s="4">
        <v>6.09</v>
      </c>
      <c r="H60" s="4">
        <v>23.58</v>
      </c>
      <c r="I60" s="4">
        <v>158.13</v>
      </c>
      <c r="J60" s="4" t="s">
        <v>228</v>
      </c>
      <c r="K60" s="2"/>
      <c r="L60" s="2"/>
      <c r="M60" s="2"/>
      <c r="N60" s="2"/>
    </row>
    <row r="61" spans="1:14" x14ac:dyDescent="0.25">
      <c r="A61" s="3"/>
      <c r="B61" s="197" t="s">
        <v>87</v>
      </c>
      <c r="C61" s="153"/>
      <c r="D61" s="198">
        <v>172</v>
      </c>
      <c r="E61" s="198">
        <v>129</v>
      </c>
      <c r="F61" s="4"/>
      <c r="G61" s="4"/>
      <c r="H61" s="4"/>
      <c r="I61" s="4"/>
      <c r="J61" s="4" t="s">
        <v>17</v>
      </c>
      <c r="K61" s="2"/>
      <c r="L61" s="2"/>
      <c r="M61" s="2"/>
      <c r="N61" s="2"/>
    </row>
    <row r="62" spans="1:14" ht="31.5" x14ac:dyDescent="0.25">
      <c r="A62" s="3"/>
      <c r="B62" s="234" t="s">
        <v>61</v>
      </c>
      <c r="C62" s="153"/>
      <c r="D62" s="198">
        <v>5.85</v>
      </c>
      <c r="E62" s="198">
        <v>5.85</v>
      </c>
      <c r="F62" s="4"/>
      <c r="G62" s="4"/>
      <c r="H62" s="4"/>
      <c r="I62" s="4"/>
      <c r="J62" s="3"/>
      <c r="K62" s="2"/>
      <c r="L62" s="2"/>
      <c r="M62" s="2"/>
      <c r="N62" s="2"/>
    </row>
    <row r="63" spans="1:14" x14ac:dyDescent="0.25">
      <c r="A63" s="3"/>
      <c r="B63" s="197" t="s">
        <v>21</v>
      </c>
      <c r="C63" s="153"/>
      <c r="D63" s="198">
        <v>0.5</v>
      </c>
      <c r="E63" s="198">
        <v>0.5</v>
      </c>
      <c r="F63" s="4"/>
      <c r="G63" s="4"/>
      <c r="H63" s="4"/>
      <c r="I63" s="4"/>
      <c r="J63" s="3"/>
      <c r="K63" s="2"/>
      <c r="L63" s="2"/>
      <c r="M63" s="2"/>
      <c r="N63" s="2"/>
    </row>
    <row r="64" spans="1:14" x14ac:dyDescent="0.25">
      <c r="A64" s="3"/>
      <c r="B64" s="199" t="s">
        <v>172</v>
      </c>
      <c r="C64" s="200">
        <v>180</v>
      </c>
      <c r="D64" s="201"/>
      <c r="E64" s="201"/>
      <c r="F64" s="200">
        <v>0</v>
      </c>
      <c r="G64" s="200">
        <v>0</v>
      </c>
      <c r="H64" s="200">
        <v>16.2</v>
      </c>
      <c r="I64" s="202">
        <v>61.74</v>
      </c>
      <c r="J64" s="200"/>
      <c r="K64" s="2"/>
      <c r="L64" s="2"/>
      <c r="M64" s="2"/>
      <c r="N64" s="2"/>
    </row>
    <row r="65" spans="1:14" x14ac:dyDescent="0.25">
      <c r="A65" s="3"/>
      <c r="B65" s="203" t="s">
        <v>173</v>
      </c>
      <c r="C65" s="204"/>
      <c r="D65" s="204">
        <v>18</v>
      </c>
      <c r="E65" s="204">
        <v>18</v>
      </c>
      <c r="F65" s="200"/>
      <c r="G65" s="200"/>
      <c r="H65" s="200"/>
      <c r="I65" s="200"/>
      <c r="J65" s="200"/>
      <c r="K65" s="2"/>
      <c r="L65" s="2"/>
      <c r="M65" s="2"/>
      <c r="N65" s="2"/>
    </row>
    <row r="66" spans="1:14" x14ac:dyDescent="0.25">
      <c r="A66" s="3"/>
      <c r="B66" s="203" t="s">
        <v>28</v>
      </c>
      <c r="C66" s="205"/>
      <c r="D66" s="205">
        <v>180</v>
      </c>
      <c r="E66" s="205">
        <v>180</v>
      </c>
      <c r="F66" s="206"/>
      <c r="G66" s="206"/>
      <c r="H66" s="206"/>
      <c r="I66" s="206"/>
      <c r="J66" s="206"/>
      <c r="K66" s="2"/>
      <c r="L66" s="2"/>
      <c r="M66" s="2"/>
      <c r="N66" s="2"/>
    </row>
    <row r="67" spans="1:14" x14ac:dyDescent="0.25">
      <c r="A67" s="3"/>
      <c r="B67" s="118" t="s">
        <v>29</v>
      </c>
      <c r="C67" s="152">
        <v>40</v>
      </c>
      <c r="D67" s="153">
        <v>40</v>
      </c>
      <c r="E67" s="153">
        <v>40</v>
      </c>
      <c r="F67" s="152">
        <v>3.04</v>
      </c>
      <c r="G67" s="152">
        <v>0.36</v>
      </c>
      <c r="H67" s="152">
        <v>18.68</v>
      </c>
      <c r="I67" s="152">
        <v>92.4</v>
      </c>
      <c r="J67" s="3"/>
      <c r="K67" s="2"/>
      <c r="L67" s="2"/>
      <c r="M67" s="2"/>
      <c r="N67" s="2"/>
    </row>
    <row r="68" spans="1:14" x14ac:dyDescent="0.25">
      <c r="A68" s="3"/>
      <c r="B68" s="123" t="s">
        <v>85</v>
      </c>
      <c r="C68" s="152">
        <v>10</v>
      </c>
      <c r="D68" s="153">
        <v>10</v>
      </c>
      <c r="E68" s="153">
        <v>10</v>
      </c>
      <c r="F68" s="101">
        <v>0.77</v>
      </c>
      <c r="G68" s="101">
        <v>0.14000000000000001</v>
      </c>
      <c r="H68" s="101">
        <v>3.76</v>
      </c>
      <c r="I68" s="101">
        <v>20.100000000000001</v>
      </c>
      <c r="J68" s="3"/>
      <c r="K68" s="2"/>
      <c r="L68" s="2"/>
      <c r="M68" s="2"/>
      <c r="N68" s="2"/>
    </row>
    <row r="69" spans="1:14" x14ac:dyDescent="0.25">
      <c r="A69" s="5" t="s">
        <v>70</v>
      </c>
      <c r="B69" s="6"/>
      <c r="C69" s="9">
        <f>SUM(C25:C68)</f>
        <v>690</v>
      </c>
      <c r="D69" s="6"/>
      <c r="E69" s="6"/>
      <c r="F69" s="207">
        <f>SUM(F25:F68)</f>
        <v>29.05</v>
      </c>
      <c r="G69" s="207">
        <f>SUM(G25:G68)</f>
        <v>37.709999999999994</v>
      </c>
      <c r="H69" s="207">
        <f>SUM(H25:H68)</f>
        <v>80.8</v>
      </c>
      <c r="I69" s="207">
        <f>SUM(I25:I68)</f>
        <v>778.4</v>
      </c>
      <c r="J69" s="6"/>
      <c r="K69" s="2"/>
      <c r="L69" s="2"/>
      <c r="M69" s="2"/>
      <c r="N69" s="2"/>
    </row>
    <row r="70" spans="1:14" ht="31.5" x14ac:dyDescent="0.25">
      <c r="A70" s="175" t="s">
        <v>71</v>
      </c>
      <c r="B70" s="208" t="s">
        <v>378</v>
      </c>
      <c r="C70" s="209">
        <v>60</v>
      </c>
      <c r="D70" s="210"/>
      <c r="E70" s="210"/>
      <c r="F70" s="209">
        <v>4.71</v>
      </c>
      <c r="G70" s="209">
        <v>3.66</v>
      </c>
      <c r="H70" s="209">
        <v>35.28</v>
      </c>
      <c r="I70" s="209">
        <v>192.99</v>
      </c>
      <c r="J70" s="70" t="s">
        <v>396</v>
      </c>
      <c r="K70" s="2"/>
      <c r="L70" s="2"/>
      <c r="M70" s="2"/>
      <c r="N70" s="2"/>
    </row>
    <row r="71" spans="1:14" x14ac:dyDescent="0.25">
      <c r="A71" s="175"/>
      <c r="B71" s="211" t="s">
        <v>64</v>
      </c>
      <c r="C71" s="210"/>
      <c r="D71" s="210">
        <v>44.8</v>
      </c>
      <c r="E71" s="210">
        <v>44.8</v>
      </c>
      <c r="F71" s="210"/>
      <c r="G71" s="209"/>
      <c r="H71" s="209"/>
      <c r="I71" s="209"/>
      <c r="J71" s="4" t="s">
        <v>17</v>
      </c>
      <c r="K71" s="2"/>
      <c r="L71" s="2"/>
      <c r="M71" s="2"/>
      <c r="N71" s="2"/>
    </row>
    <row r="72" spans="1:14" x14ac:dyDescent="0.25">
      <c r="A72" s="175"/>
      <c r="B72" s="211" t="s">
        <v>40</v>
      </c>
      <c r="C72" s="210"/>
      <c r="D72" s="210">
        <v>4.4000000000000004</v>
      </c>
      <c r="E72" s="210">
        <v>4.4000000000000004</v>
      </c>
      <c r="F72" s="210"/>
      <c r="G72" s="209"/>
      <c r="H72" s="209"/>
      <c r="I72" s="209"/>
      <c r="J72" s="180"/>
      <c r="K72" s="2"/>
      <c r="L72" s="2"/>
      <c r="M72" s="2"/>
      <c r="N72" s="2"/>
    </row>
    <row r="73" spans="1:14" x14ac:dyDescent="0.25">
      <c r="A73" s="175"/>
      <c r="B73" s="211" t="s">
        <v>23</v>
      </c>
      <c r="C73" s="210"/>
      <c r="D73" s="210">
        <v>1.3</v>
      </c>
      <c r="E73" s="210">
        <v>1.3</v>
      </c>
      <c r="F73" s="210"/>
      <c r="G73" s="209"/>
      <c r="H73" s="209"/>
      <c r="I73" s="209"/>
      <c r="J73" s="180"/>
      <c r="K73" s="2"/>
      <c r="L73" s="2"/>
      <c r="M73" s="2"/>
      <c r="N73" s="2"/>
    </row>
    <row r="74" spans="1:14" x14ac:dyDescent="0.25">
      <c r="A74" s="175"/>
      <c r="B74" s="211" t="s">
        <v>21</v>
      </c>
      <c r="C74" s="210"/>
      <c r="D74" s="210">
        <v>0.7</v>
      </c>
      <c r="E74" s="210">
        <v>0.7</v>
      </c>
      <c r="F74" s="210"/>
      <c r="G74" s="209"/>
      <c r="H74" s="209"/>
      <c r="I74" s="209"/>
      <c r="J74" s="180"/>
      <c r="K74" s="2"/>
      <c r="L74" s="2"/>
      <c r="M74" s="2"/>
      <c r="N74" s="2"/>
    </row>
    <row r="75" spans="1:14" x14ac:dyDescent="0.25">
      <c r="A75" s="175"/>
      <c r="B75" s="211" t="s">
        <v>79</v>
      </c>
      <c r="C75" s="210"/>
      <c r="D75" s="210" t="s">
        <v>435</v>
      </c>
      <c r="E75" s="210">
        <v>1.6</v>
      </c>
      <c r="F75" s="210"/>
      <c r="G75" s="209"/>
      <c r="H75" s="209"/>
      <c r="I75" s="209"/>
      <c r="J75" s="180"/>
      <c r="K75" s="2"/>
      <c r="L75" s="2"/>
      <c r="M75" s="2"/>
      <c r="N75" s="2"/>
    </row>
    <row r="76" spans="1:14" ht="16.5" customHeight="1" x14ac:dyDescent="0.25">
      <c r="A76" s="175"/>
      <c r="B76" s="211" t="s">
        <v>174</v>
      </c>
      <c r="C76" s="210"/>
      <c r="D76" s="210">
        <v>0.7</v>
      </c>
      <c r="E76" s="210">
        <v>0.7</v>
      </c>
      <c r="F76" s="210"/>
      <c r="G76" s="209"/>
      <c r="H76" s="209"/>
      <c r="I76" s="209"/>
      <c r="J76" s="180"/>
      <c r="K76" s="2"/>
      <c r="L76" s="2"/>
      <c r="M76" s="2"/>
      <c r="N76" s="2"/>
    </row>
    <row r="77" spans="1:14" x14ac:dyDescent="0.25">
      <c r="A77" s="175"/>
      <c r="B77" s="211" t="s">
        <v>146</v>
      </c>
      <c r="C77" s="210"/>
      <c r="D77" s="210">
        <v>19</v>
      </c>
      <c r="E77" s="210">
        <v>19</v>
      </c>
      <c r="F77" s="210"/>
      <c r="G77" s="209"/>
      <c r="H77" s="209"/>
      <c r="I77" s="209"/>
      <c r="J77" s="180"/>
      <c r="K77" s="2"/>
      <c r="L77" s="2"/>
      <c r="M77" s="2"/>
      <c r="N77" s="2"/>
    </row>
    <row r="78" spans="1:14" x14ac:dyDescent="0.25">
      <c r="A78" s="175"/>
      <c r="B78" s="211" t="s">
        <v>175</v>
      </c>
      <c r="C78" s="210"/>
      <c r="D78" s="210" t="s">
        <v>176</v>
      </c>
      <c r="E78" s="210">
        <v>69</v>
      </c>
      <c r="F78" s="210"/>
      <c r="G78" s="209"/>
      <c r="H78" s="209"/>
      <c r="I78" s="209"/>
      <c r="J78" s="180"/>
      <c r="K78" s="2"/>
      <c r="L78" s="2"/>
      <c r="M78" s="2"/>
      <c r="N78" s="2"/>
    </row>
    <row r="79" spans="1:14" x14ac:dyDescent="0.25">
      <c r="A79" s="175"/>
      <c r="B79" s="210" t="s">
        <v>177</v>
      </c>
      <c r="C79" s="210"/>
      <c r="D79" s="210" t="s">
        <v>436</v>
      </c>
      <c r="E79" s="210">
        <v>1.6</v>
      </c>
      <c r="F79" s="210"/>
      <c r="G79" s="209"/>
      <c r="H79" s="209"/>
      <c r="I79" s="209"/>
      <c r="J79" s="180"/>
      <c r="K79" s="2"/>
      <c r="L79" s="2"/>
      <c r="M79" s="2"/>
      <c r="N79" s="2"/>
    </row>
    <row r="80" spans="1:14" ht="29.25" customHeight="1" x14ac:dyDescent="0.25">
      <c r="A80" s="175"/>
      <c r="B80" s="183" t="s">
        <v>379</v>
      </c>
      <c r="C80" s="210"/>
      <c r="D80" s="210">
        <v>1.8</v>
      </c>
      <c r="E80" s="210">
        <v>1.8</v>
      </c>
      <c r="F80" s="210"/>
      <c r="G80" s="210"/>
      <c r="H80" s="210"/>
      <c r="I80" s="210"/>
      <c r="J80" s="180"/>
      <c r="K80" s="2"/>
      <c r="L80" s="2"/>
      <c r="M80" s="2"/>
      <c r="N80" s="2"/>
    </row>
    <row r="81" spans="1:14" x14ac:dyDescent="0.25">
      <c r="A81" s="175"/>
      <c r="B81" s="181" t="s">
        <v>153</v>
      </c>
      <c r="C81" s="182">
        <v>200</v>
      </c>
      <c r="D81" s="183">
        <v>210</v>
      </c>
      <c r="E81" s="183">
        <f>C81*200/K81</f>
        <v>200</v>
      </c>
      <c r="F81" s="184">
        <v>5.58</v>
      </c>
      <c r="G81" s="184">
        <v>6.38</v>
      </c>
      <c r="H81" s="184">
        <v>9.3800000000000008</v>
      </c>
      <c r="I81" s="184">
        <v>117.3</v>
      </c>
      <c r="J81" s="175" t="s">
        <v>432</v>
      </c>
      <c r="K81" s="140">
        <v>200</v>
      </c>
      <c r="L81" s="2"/>
      <c r="M81" s="2"/>
      <c r="N81" s="2"/>
    </row>
    <row r="82" spans="1:14" x14ac:dyDescent="0.25">
      <c r="A82" s="5" t="s">
        <v>73</v>
      </c>
      <c r="B82" s="6"/>
      <c r="C82" s="9">
        <f>SUM(C70:C81)</f>
        <v>260</v>
      </c>
      <c r="D82" s="6"/>
      <c r="E82" s="6"/>
      <c r="F82" s="207">
        <f>SUM(F70:F81)</f>
        <v>10.29</v>
      </c>
      <c r="G82" s="207">
        <f>SUM(G70:G81)</f>
        <v>10.039999999999999</v>
      </c>
      <c r="H82" s="207">
        <f>SUM(H70:H81)</f>
        <v>44.660000000000004</v>
      </c>
      <c r="I82" s="207">
        <f>SUM(I70:I81)</f>
        <v>310.29000000000002</v>
      </c>
      <c r="J82" s="6"/>
      <c r="K82" s="2"/>
      <c r="L82" s="2"/>
      <c r="M82" s="2"/>
      <c r="N82" s="2"/>
    </row>
    <row r="83" spans="1:14" x14ac:dyDescent="0.25">
      <c r="A83" s="175" t="s">
        <v>74</v>
      </c>
      <c r="B83" s="118" t="s">
        <v>380</v>
      </c>
      <c r="C83" s="101">
        <v>60</v>
      </c>
      <c r="D83" s="99"/>
      <c r="E83" s="99"/>
      <c r="F83" s="179">
        <v>1.1399999999999999</v>
      </c>
      <c r="G83" s="179">
        <v>0.96</v>
      </c>
      <c r="H83" s="179">
        <v>10.26</v>
      </c>
      <c r="I83" s="179">
        <v>54.6</v>
      </c>
      <c r="J83" s="70" t="s">
        <v>382</v>
      </c>
      <c r="K83" s="2"/>
      <c r="L83" s="2"/>
      <c r="M83" s="2"/>
      <c r="N83" s="2"/>
    </row>
    <row r="84" spans="1:14" x14ac:dyDescent="0.25">
      <c r="A84" s="70"/>
      <c r="B84" s="99" t="s">
        <v>381</v>
      </c>
      <c r="C84" s="101"/>
      <c r="D84" s="150">
        <v>100</v>
      </c>
      <c r="E84" s="150">
        <v>60</v>
      </c>
      <c r="F84" s="179"/>
      <c r="G84" s="179"/>
      <c r="H84" s="179"/>
      <c r="I84" s="179"/>
      <c r="J84" s="70" t="s">
        <v>243</v>
      </c>
      <c r="K84" s="2"/>
      <c r="L84" s="2"/>
      <c r="M84" s="2"/>
      <c r="N84" s="2"/>
    </row>
    <row r="85" spans="1:14" ht="31.5" x14ac:dyDescent="0.25">
      <c r="A85" s="175"/>
      <c r="B85" s="69" t="s">
        <v>179</v>
      </c>
      <c r="C85" s="167">
        <v>70</v>
      </c>
      <c r="D85" s="212"/>
      <c r="E85" s="212"/>
      <c r="F85" s="101">
        <v>12.84</v>
      </c>
      <c r="G85" s="101">
        <v>14.59</v>
      </c>
      <c r="H85" s="101">
        <v>8.73</v>
      </c>
      <c r="I85" s="101">
        <v>217.82</v>
      </c>
      <c r="J85" s="175" t="s">
        <v>184</v>
      </c>
      <c r="K85" s="2"/>
      <c r="L85" s="2"/>
      <c r="M85" s="2"/>
      <c r="N85" s="2"/>
    </row>
    <row r="86" spans="1:14" x14ac:dyDescent="0.25">
      <c r="A86" s="175"/>
      <c r="B86" s="191" t="s">
        <v>158</v>
      </c>
      <c r="C86" s="169"/>
      <c r="D86" s="169">
        <v>53.8</v>
      </c>
      <c r="E86" s="169">
        <v>49</v>
      </c>
      <c r="F86" s="101"/>
      <c r="G86" s="101"/>
      <c r="H86" s="101"/>
      <c r="I86" s="101"/>
      <c r="J86" s="4" t="s">
        <v>17</v>
      </c>
      <c r="K86" s="2"/>
      <c r="L86" s="2"/>
      <c r="M86" s="2"/>
      <c r="N86" s="2"/>
    </row>
    <row r="87" spans="1:14" x14ac:dyDescent="0.25">
      <c r="A87" s="175"/>
      <c r="B87" s="156" t="s">
        <v>180</v>
      </c>
      <c r="C87" s="169"/>
      <c r="D87" s="169">
        <v>9.4</v>
      </c>
      <c r="E87" s="169">
        <v>9.4</v>
      </c>
      <c r="F87" s="101"/>
      <c r="G87" s="101"/>
      <c r="H87" s="101"/>
      <c r="I87" s="101"/>
      <c r="J87" s="175"/>
      <c r="K87" s="2"/>
      <c r="L87" s="2"/>
      <c r="M87" s="2"/>
      <c r="N87" s="2"/>
    </row>
    <row r="88" spans="1:14" x14ac:dyDescent="0.25">
      <c r="A88" s="175"/>
      <c r="B88" s="156" t="s">
        <v>192</v>
      </c>
      <c r="C88" s="169"/>
      <c r="D88" s="169">
        <v>14</v>
      </c>
      <c r="E88" s="169">
        <v>14</v>
      </c>
      <c r="F88" s="101"/>
      <c r="G88" s="101"/>
      <c r="H88" s="101"/>
      <c r="I88" s="101"/>
      <c r="J88" s="175"/>
      <c r="K88" s="2"/>
      <c r="L88" s="2"/>
      <c r="M88" s="2"/>
      <c r="N88" s="2"/>
    </row>
    <row r="89" spans="1:14" x14ac:dyDescent="0.25">
      <c r="A89" s="175"/>
      <c r="B89" s="156" t="s">
        <v>181</v>
      </c>
      <c r="C89" s="169"/>
      <c r="D89" s="169">
        <v>27</v>
      </c>
      <c r="E89" s="169">
        <v>23</v>
      </c>
      <c r="F89" s="101"/>
      <c r="G89" s="101"/>
      <c r="H89" s="101"/>
      <c r="I89" s="101"/>
      <c r="J89" s="175"/>
      <c r="K89" s="2"/>
      <c r="L89" s="2"/>
      <c r="M89" s="2"/>
      <c r="N89" s="2"/>
    </row>
    <row r="90" spans="1:14" x14ac:dyDescent="0.25">
      <c r="A90" s="175"/>
      <c r="B90" s="156" t="s">
        <v>38</v>
      </c>
      <c r="C90" s="169"/>
      <c r="D90" s="169">
        <v>2.2999999999999998</v>
      </c>
      <c r="E90" s="169">
        <v>2.2999999999999998</v>
      </c>
      <c r="F90" s="101"/>
      <c r="G90" s="101"/>
      <c r="H90" s="101"/>
      <c r="I90" s="101"/>
      <c r="J90" s="175"/>
      <c r="K90" s="2"/>
      <c r="L90" s="2"/>
      <c r="M90" s="2"/>
      <c r="N90" s="2"/>
    </row>
    <row r="91" spans="1:14" x14ac:dyDescent="0.25">
      <c r="A91" s="175"/>
      <c r="B91" s="99" t="s">
        <v>183</v>
      </c>
      <c r="C91" s="101"/>
      <c r="D91" s="150"/>
      <c r="E91" s="150">
        <v>12.5</v>
      </c>
      <c r="F91" s="101"/>
      <c r="G91" s="101"/>
      <c r="H91" s="101"/>
      <c r="I91" s="101"/>
      <c r="J91" s="175"/>
      <c r="K91" s="2"/>
      <c r="L91" s="2"/>
      <c r="M91" s="2"/>
      <c r="N91" s="2"/>
    </row>
    <row r="92" spans="1:14" x14ac:dyDescent="0.25">
      <c r="A92" s="175"/>
      <c r="B92" s="99" t="s">
        <v>21</v>
      </c>
      <c r="C92" s="101"/>
      <c r="D92" s="150">
        <v>0.7</v>
      </c>
      <c r="E92" s="150">
        <v>0.7</v>
      </c>
      <c r="F92" s="101"/>
      <c r="G92" s="101"/>
      <c r="H92" s="101"/>
      <c r="I92" s="101"/>
      <c r="J92" s="175"/>
      <c r="K92" s="2"/>
      <c r="L92" s="2"/>
      <c r="M92" s="2"/>
      <c r="N92" s="2"/>
    </row>
    <row r="93" spans="1:14" x14ac:dyDescent="0.25">
      <c r="A93" s="175"/>
      <c r="B93" s="193" t="s">
        <v>166</v>
      </c>
      <c r="C93" s="167">
        <v>30</v>
      </c>
      <c r="D93" s="169"/>
      <c r="E93" s="169"/>
      <c r="F93" s="152">
        <v>0.16</v>
      </c>
      <c r="G93" s="152">
        <v>1.1000000000000001</v>
      </c>
      <c r="H93" s="152">
        <v>1.57</v>
      </c>
      <c r="I93" s="152">
        <v>16.84</v>
      </c>
      <c r="J93" s="175" t="s">
        <v>185</v>
      </c>
      <c r="K93" s="2"/>
      <c r="L93" s="2"/>
      <c r="M93" s="2"/>
      <c r="N93" s="2"/>
    </row>
    <row r="94" spans="1:14" x14ac:dyDescent="0.25">
      <c r="A94" s="175"/>
      <c r="B94" s="156" t="s">
        <v>57</v>
      </c>
      <c r="C94" s="169"/>
      <c r="D94" s="169">
        <v>1.5</v>
      </c>
      <c r="E94" s="169">
        <v>1.5</v>
      </c>
      <c r="F94" s="153"/>
      <c r="G94" s="153"/>
      <c r="H94" s="153"/>
      <c r="I94" s="153"/>
      <c r="J94" s="4" t="s">
        <v>17</v>
      </c>
      <c r="K94" s="2"/>
      <c r="L94" s="2"/>
      <c r="M94" s="2"/>
      <c r="N94" s="2"/>
    </row>
    <row r="95" spans="1:14" x14ac:dyDescent="0.25">
      <c r="A95" s="175"/>
      <c r="B95" s="156" t="s">
        <v>23</v>
      </c>
      <c r="C95" s="169"/>
      <c r="D95" s="169">
        <v>1.5</v>
      </c>
      <c r="E95" s="169">
        <v>1.5</v>
      </c>
      <c r="F95" s="153"/>
      <c r="G95" s="153"/>
      <c r="H95" s="153"/>
      <c r="I95" s="153"/>
      <c r="J95" s="175"/>
      <c r="K95" s="2"/>
      <c r="L95" s="2"/>
      <c r="M95" s="2"/>
      <c r="N95" s="2"/>
    </row>
    <row r="96" spans="1:14" x14ac:dyDescent="0.25">
      <c r="A96" s="175"/>
      <c r="B96" s="156" t="s">
        <v>56</v>
      </c>
      <c r="C96" s="169"/>
      <c r="D96" s="169">
        <v>1.8</v>
      </c>
      <c r="E96" s="169">
        <v>1.8</v>
      </c>
      <c r="F96" s="153"/>
      <c r="G96" s="153"/>
      <c r="H96" s="153"/>
      <c r="I96" s="153"/>
      <c r="J96" s="175"/>
      <c r="K96" s="2"/>
      <c r="L96" s="2"/>
      <c r="M96" s="2"/>
      <c r="N96" s="2"/>
    </row>
    <row r="97" spans="1:14" x14ac:dyDescent="0.25">
      <c r="A97" s="175"/>
      <c r="B97" s="156" t="s">
        <v>20</v>
      </c>
      <c r="C97" s="169"/>
      <c r="D97" s="169">
        <v>0.54</v>
      </c>
      <c r="E97" s="169">
        <v>0.54</v>
      </c>
      <c r="F97" s="153"/>
      <c r="G97" s="153"/>
      <c r="H97" s="153"/>
      <c r="I97" s="153"/>
      <c r="J97" s="175"/>
      <c r="K97" s="2"/>
      <c r="L97" s="2"/>
      <c r="M97" s="2"/>
      <c r="N97" s="2"/>
    </row>
    <row r="98" spans="1:14" x14ac:dyDescent="0.25">
      <c r="A98" s="175"/>
      <c r="B98" s="156" t="s">
        <v>55</v>
      </c>
      <c r="C98" s="169"/>
      <c r="D98" s="169">
        <v>0.02</v>
      </c>
      <c r="E98" s="169">
        <v>0.02</v>
      </c>
      <c r="F98" s="153"/>
      <c r="G98" s="153"/>
      <c r="H98" s="153"/>
      <c r="I98" s="153"/>
      <c r="J98" s="175"/>
      <c r="K98" s="2"/>
      <c r="L98" s="2"/>
      <c r="M98" s="2"/>
      <c r="N98" s="2"/>
    </row>
    <row r="99" spans="1:14" x14ac:dyDescent="0.25">
      <c r="A99" s="175"/>
      <c r="B99" s="156" t="s">
        <v>21</v>
      </c>
      <c r="C99" s="169"/>
      <c r="D99" s="169">
        <v>0.3</v>
      </c>
      <c r="E99" s="169">
        <v>0.3</v>
      </c>
      <c r="F99" s="153"/>
      <c r="G99" s="153"/>
      <c r="H99" s="153"/>
      <c r="I99" s="153"/>
      <c r="J99" s="175"/>
      <c r="K99" s="2"/>
      <c r="L99" s="2"/>
      <c r="M99" s="2"/>
      <c r="N99" s="2"/>
    </row>
    <row r="100" spans="1:14" ht="31.5" x14ac:dyDescent="0.25">
      <c r="A100" s="175"/>
      <c r="B100" s="236" t="s">
        <v>186</v>
      </c>
      <c r="C100" s="209">
        <v>135</v>
      </c>
      <c r="D100" s="210"/>
      <c r="E100" s="210"/>
      <c r="F100" s="209">
        <v>4.96</v>
      </c>
      <c r="G100" s="209">
        <v>4.76</v>
      </c>
      <c r="H100" s="209">
        <v>31.79</v>
      </c>
      <c r="I100" s="209">
        <v>189.98</v>
      </c>
      <c r="J100" s="237" t="s">
        <v>190</v>
      </c>
      <c r="K100" s="2"/>
      <c r="L100" s="2"/>
      <c r="M100" s="2"/>
      <c r="N100" s="2"/>
    </row>
    <row r="101" spans="1:14" x14ac:dyDescent="0.25">
      <c r="A101" s="175"/>
      <c r="B101" s="238" t="s">
        <v>187</v>
      </c>
      <c r="C101" s="210"/>
      <c r="D101" s="210">
        <v>45.9</v>
      </c>
      <c r="E101" s="210">
        <v>45.9</v>
      </c>
      <c r="F101" s="210"/>
      <c r="G101" s="210"/>
      <c r="H101" s="210"/>
      <c r="I101" s="210"/>
      <c r="J101" s="239" t="s">
        <v>17</v>
      </c>
      <c r="K101" s="2"/>
      <c r="L101" s="2"/>
      <c r="M101" s="2"/>
      <c r="N101" s="2"/>
    </row>
    <row r="102" spans="1:14" x14ac:dyDescent="0.25">
      <c r="A102" s="175"/>
      <c r="B102" s="240" t="s">
        <v>188</v>
      </c>
      <c r="C102" s="210"/>
      <c r="D102" s="210">
        <v>6</v>
      </c>
      <c r="E102" s="210">
        <v>6</v>
      </c>
      <c r="F102" s="241"/>
      <c r="G102" s="241"/>
      <c r="H102" s="241"/>
      <c r="I102" s="241"/>
      <c r="J102" s="242"/>
      <c r="K102" s="2"/>
      <c r="L102" s="2"/>
      <c r="M102" s="2"/>
      <c r="N102" s="2"/>
    </row>
    <row r="103" spans="1:14" x14ac:dyDescent="0.25">
      <c r="A103" s="175"/>
      <c r="B103" s="240" t="s">
        <v>189</v>
      </c>
      <c r="C103" s="210"/>
      <c r="D103" s="210">
        <v>0.8</v>
      </c>
      <c r="E103" s="210">
        <v>0.8</v>
      </c>
      <c r="F103" s="210"/>
      <c r="G103" s="210"/>
      <c r="H103" s="210"/>
      <c r="I103" s="210"/>
      <c r="J103" s="242"/>
      <c r="K103" s="2"/>
      <c r="L103" s="2"/>
      <c r="M103" s="2"/>
      <c r="N103" s="2"/>
    </row>
    <row r="104" spans="1:14" ht="31.5" x14ac:dyDescent="0.25">
      <c r="A104" s="3"/>
      <c r="B104" s="123" t="s">
        <v>399</v>
      </c>
      <c r="C104" s="101">
        <v>180</v>
      </c>
      <c r="D104" s="150"/>
      <c r="E104" s="150"/>
      <c r="F104" s="101">
        <v>0.18</v>
      </c>
      <c r="G104" s="101">
        <v>0</v>
      </c>
      <c r="H104" s="101">
        <v>5.85</v>
      </c>
      <c r="I104" s="101">
        <v>24.12</v>
      </c>
      <c r="J104" s="4" t="s">
        <v>421</v>
      </c>
      <c r="K104" s="2"/>
      <c r="L104" s="2"/>
      <c r="M104" s="2"/>
      <c r="N104" s="2"/>
    </row>
    <row r="105" spans="1:14" x14ac:dyDescent="0.25">
      <c r="A105" s="3"/>
      <c r="B105" s="99" t="s">
        <v>81</v>
      </c>
      <c r="C105" s="101"/>
      <c r="D105" s="150">
        <v>0.9</v>
      </c>
      <c r="E105" s="150">
        <v>0.9</v>
      </c>
      <c r="F105" s="101"/>
      <c r="G105" s="101"/>
      <c r="H105" s="101"/>
      <c r="I105" s="101"/>
      <c r="J105" s="70"/>
      <c r="K105" s="2"/>
      <c r="L105" s="2"/>
      <c r="M105" s="2"/>
      <c r="N105" s="2"/>
    </row>
    <row r="106" spans="1:14" x14ac:dyDescent="0.25">
      <c r="A106" s="3"/>
      <c r="B106" s="99" t="s">
        <v>28</v>
      </c>
      <c r="C106" s="101"/>
      <c r="D106" s="150">
        <v>180</v>
      </c>
      <c r="E106" s="150">
        <v>180</v>
      </c>
      <c r="F106" s="101"/>
      <c r="G106" s="101"/>
      <c r="H106" s="101"/>
      <c r="I106" s="101"/>
      <c r="J106" s="99"/>
      <c r="K106" s="2"/>
      <c r="L106" s="2"/>
      <c r="M106" s="2"/>
      <c r="N106" s="2"/>
    </row>
    <row r="107" spans="1:14" x14ac:dyDescent="0.25">
      <c r="A107" s="3"/>
      <c r="B107" s="99" t="s">
        <v>20</v>
      </c>
      <c r="C107" s="101"/>
      <c r="D107" s="150">
        <v>6.3</v>
      </c>
      <c r="E107" s="150">
        <v>6.3</v>
      </c>
      <c r="F107" s="101"/>
      <c r="G107" s="101"/>
      <c r="H107" s="101"/>
      <c r="I107" s="101"/>
      <c r="J107" s="99"/>
      <c r="K107" s="2"/>
      <c r="L107" s="2"/>
      <c r="M107" s="2"/>
      <c r="N107" s="2"/>
    </row>
    <row r="108" spans="1:14" x14ac:dyDescent="0.25">
      <c r="A108" s="3"/>
      <c r="B108" s="118" t="s">
        <v>29</v>
      </c>
      <c r="C108" s="152">
        <v>20</v>
      </c>
      <c r="D108" s="153">
        <v>20</v>
      </c>
      <c r="E108" s="153">
        <v>20</v>
      </c>
      <c r="F108" s="101">
        <v>1.52</v>
      </c>
      <c r="G108" s="101">
        <v>0.18</v>
      </c>
      <c r="H108" s="101">
        <v>9.34</v>
      </c>
      <c r="I108" s="101">
        <v>46.2</v>
      </c>
      <c r="J108" s="3"/>
      <c r="K108" s="2"/>
      <c r="L108" s="2"/>
      <c r="M108" s="2"/>
      <c r="N108" s="2"/>
    </row>
    <row r="109" spans="1:14" x14ac:dyDescent="0.25">
      <c r="A109" s="3"/>
      <c r="B109" s="123" t="s">
        <v>85</v>
      </c>
      <c r="C109" s="152">
        <v>30</v>
      </c>
      <c r="D109" s="153">
        <v>30</v>
      </c>
      <c r="E109" s="153">
        <v>30</v>
      </c>
      <c r="F109" s="152">
        <v>2.31</v>
      </c>
      <c r="G109" s="152">
        <v>0.42</v>
      </c>
      <c r="H109" s="152">
        <v>11.28</v>
      </c>
      <c r="I109" s="152">
        <v>60.3</v>
      </c>
      <c r="J109" s="3"/>
      <c r="K109" s="2"/>
      <c r="L109" s="2"/>
      <c r="M109" s="2"/>
      <c r="N109" s="2"/>
    </row>
    <row r="110" spans="1:14" x14ac:dyDescent="0.25">
      <c r="A110" s="5" t="s">
        <v>82</v>
      </c>
      <c r="B110" s="5"/>
      <c r="C110" s="9">
        <f>SUM(C85:C109)</f>
        <v>465</v>
      </c>
      <c r="D110" s="5"/>
      <c r="E110" s="5"/>
      <c r="F110" s="174">
        <f>SUM(F83:F109)</f>
        <v>23.11</v>
      </c>
      <c r="G110" s="174">
        <f>SUM(G83:G109)</f>
        <v>22.010000000000005</v>
      </c>
      <c r="H110" s="174">
        <f>SUM(H83:H109)</f>
        <v>78.820000000000007</v>
      </c>
      <c r="I110" s="174">
        <f>SUM(I83:I109)</f>
        <v>609.86</v>
      </c>
      <c r="J110" s="5"/>
      <c r="K110" s="2"/>
      <c r="L110" s="2"/>
      <c r="M110" s="2"/>
      <c r="N110" s="2"/>
    </row>
    <row r="111" spans="1:14" x14ac:dyDescent="0.25">
      <c r="A111" s="14" t="s">
        <v>83</v>
      </c>
      <c r="B111" s="14"/>
      <c r="C111" s="14"/>
      <c r="D111" s="14"/>
      <c r="E111" s="14"/>
      <c r="F111" s="15">
        <f>F22+F24+F69+F82+F110</f>
        <v>111.23</v>
      </c>
      <c r="G111" s="15">
        <f>G22+G24+G69+G82+G110</f>
        <v>94.334999999999994</v>
      </c>
      <c r="H111" s="15">
        <f>H22+H24+H69+H82+H110</f>
        <v>292.39000000000004</v>
      </c>
      <c r="I111" s="15">
        <f>I22+I24+I69+I82+I110</f>
        <v>2467.88</v>
      </c>
      <c r="J111" s="14"/>
      <c r="K111" s="2"/>
      <c r="L111" s="2"/>
      <c r="M111" s="2"/>
      <c r="N111" s="2"/>
    </row>
    <row r="112" spans="1:14" ht="16.5" thickBot="1" x14ac:dyDescent="0.3">
      <c r="J112" s="2"/>
      <c r="K112" s="2"/>
      <c r="L112" s="2"/>
      <c r="M112" s="2"/>
      <c r="N112" s="2"/>
    </row>
    <row r="113" spans="1:14" ht="16.5" thickBot="1" x14ac:dyDescent="0.3">
      <c r="A113" s="214" t="s">
        <v>133</v>
      </c>
      <c r="B113" s="215" t="s">
        <v>134</v>
      </c>
      <c r="C113" s="216" t="s">
        <v>135</v>
      </c>
      <c r="D113" s="217" t="s">
        <v>136</v>
      </c>
      <c r="E113" s="218"/>
      <c r="F113" s="218"/>
      <c r="G113" s="218"/>
      <c r="H113" s="218"/>
      <c r="J113" s="2"/>
      <c r="K113" s="2"/>
      <c r="L113" s="2"/>
      <c r="M113" s="2"/>
      <c r="N113" s="2"/>
    </row>
    <row r="114" spans="1:14" x14ac:dyDescent="0.25">
      <c r="A114" s="219" t="s">
        <v>137</v>
      </c>
      <c r="B114" s="220">
        <f>I22</f>
        <v>664.83</v>
      </c>
      <c r="C114" s="221">
        <f>B114/B119*100</f>
        <v>26.939316336288638</v>
      </c>
      <c r="D114" s="222">
        <v>0.2</v>
      </c>
      <c r="E114" s="104"/>
      <c r="F114" s="104"/>
      <c r="G114" s="223"/>
      <c r="H114" s="224"/>
      <c r="J114" s="2"/>
      <c r="K114" s="2"/>
      <c r="L114" s="2"/>
      <c r="M114" s="2"/>
      <c r="N114" s="2"/>
    </row>
    <row r="115" spans="1:14" x14ac:dyDescent="0.25">
      <c r="A115" s="219" t="s">
        <v>138</v>
      </c>
      <c r="B115" s="220">
        <f>I24</f>
        <v>104.5</v>
      </c>
      <c r="C115" s="221">
        <f>B115/B119*100</f>
        <v>4.234403617679952</v>
      </c>
      <c r="D115" s="222">
        <v>0.05</v>
      </c>
      <c r="E115" s="104"/>
      <c r="F115" s="104"/>
      <c r="G115" s="223"/>
      <c r="H115" s="224"/>
      <c r="J115" s="2"/>
      <c r="K115" s="2"/>
      <c r="L115" s="2"/>
      <c r="M115" s="2"/>
      <c r="N115" s="2"/>
    </row>
    <row r="116" spans="1:14" x14ac:dyDescent="0.25">
      <c r="A116" s="225" t="s">
        <v>139</v>
      </c>
      <c r="B116" s="226">
        <f>I69</f>
        <v>778.4</v>
      </c>
      <c r="C116" s="227">
        <f>B116/B119*100</f>
        <v>31.541241875617938</v>
      </c>
      <c r="D116" s="228">
        <v>0.35</v>
      </c>
      <c r="E116" s="104"/>
      <c r="F116" s="104"/>
      <c r="G116" s="223"/>
      <c r="H116" s="229"/>
      <c r="J116" s="2"/>
      <c r="K116" s="2"/>
      <c r="L116" s="2"/>
      <c r="M116" s="2"/>
      <c r="N116" s="2"/>
    </row>
    <row r="117" spans="1:14" x14ac:dyDescent="0.25">
      <c r="A117" s="225" t="s">
        <v>140</v>
      </c>
      <c r="B117" s="226">
        <f>I82</f>
        <v>310.29000000000002</v>
      </c>
      <c r="C117" s="227">
        <f>B117/B119*100</f>
        <v>12.573139698850836</v>
      </c>
      <c r="D117" s="228">
        <v>0.15</v>
      </c>
      <c r="E117" s="104"/>
      <c r="F117" s="104"/>
      <c r="G117" s="223"/>
      <c r="H117" s="224"/>
      <c r="J117" s="2"/>
      <c r="K117" s="2"/>
      <c r="L117" s="2"/>
      <c r="M117" s="2"/>
      <c r="N117" s="2"/>
    </row>
    <row r="118" spans="1:14" ht="16.5" thickBot="1" x14ac:dyDescent="0.3">
      <c r="A118" s="225" t="s">
        <v>141</v>
      </c>
      <c r="B118" s="226">
        <f>I110</f>
        <v>609.86</v>
      </c>
      <c r="C118" s="227">
        <f>B118/B119*100</f>
        <v>24.711898471562634</v>
      </c>
      <c r="D118" s="228">
        <v>0.25</v>
      </c>
      <c r="E118" s="104"/>
      <c r="F118" s="104"/>
      <c r="G118" s="223"/>
      <c r="H118" s="224"/>
      <c r="J118" s="2"/>
      <c r="K118" s="2"/>
      <c r="L118" s="2"/>
      <c r="M118" s="2"/>
      <c r="N118" s="2"/>
    </row>
    <row r="119" spans="1:14" ht="16.5" thickBot="1" x14ac:dyDescent="0.3">
      <c r="A119" s="230" t="s">
        <v>142</v>
      </c>
      <c r="B119" s="231">
        <f>SUM(B114:B118)</f>
        <v>2467.88</v>
      </c>
      <c r="C119" s="232"/>
      <c r="D119" s="233"/>
      <c r="E119" s="104"/>
      <c r="F119" s="104"/>
      <c r="G119" s="104"/>
      <c r="H119" s="104"/>
      <c r="J119" s="2"/>
      <c r="K119" s="2"/>
      <c r="L119" s="2"/>
      <c r="M119" s="2"/>
      <c r="N119" s="2"/>
    </row>
    <row r="120" spans="1:14" x14ac:dyDescent="0.25">
      <c r="J120" s="2"/>
      <c r="K120" s="2"/>
      <c r="L120" s="2"/>
      <c r="M120" s="2"/>
      <c r="N120" s="2"/>
    </row>
    <row r="121" spans="1:14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21"/>
  <sheetViews>
    <sheetView view="pageBreakPreview" zoomScale="98" zoomScaleSheetLayoutView="98" workbookViewId="0">
      <selection activeCell="K10" sqref="K10"/>
    </sheetView>
  </sheetViews>
  <sheetFormatPr defaultRowHeight="15.75" x14ac:dyDescent="0.25"/>
  <cols>
    <col min="1" max="1" width="15.85546875" style="189" customWidth="1"/>
    <col min="2" max="2" width="23.5703125" style="189" customWidth="1"/>
    <col min="3" max="3" width="9.28515625" style="189" customWidth="1"/>
    <col min="4" max="9" width="9.140625" style="189"/>
    <col min="10" max="10" width="15.5703125" style="189" customWidth="1"/>
    <col min="11" max="16384" width="9.140625" style="189"/>
  </cols>
  <sheetData>
    <row r="1" spans="1:13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</row>
    <row r="2" spans="1:13" x14ac:dyDescent="0.25">
      <c r="A2" s="213" t="s">
        <v>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</row>
    <row r="5" spans="1:13" x14ac:dyDescent="0.25">
      <c r="A5" s="332"/>
      <c r="B5" s="332"/>
      <c r="C5" s="332"/>
      <c r="D5" s="188" t="s">
        <v>11</v>
      </c>
      <c r="E5" s="188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</row>
    <row r="6" spans="1:13" ht="31.5" x14ac:dyDescent="0.25">
      <c r="A6" s="186" t="s">
        <v>193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ht="31.5" x14ac:dyDescent="0.25">
      <c r="A7" s="4" t="s">
        <v>15</v>
      </c>
      <c r="B7" s="16" t="s">
        <v>194</v>
      </c>
      <c r="C7" s="4">
        <v>200</v>
      </c>
      <c r="D7" s="4"/>
      <c r="E7" s="4"/>
      <c r="F7" s="101">
        <v>13.64</v>
      </c>
      <c r="G7" s="101">
        <v>16.66</v>
      </c>
      <c r="H7" s="101">
        <v>6.66</v>
      </c>
      <c r="I7" s="101">
        <v>231.28</v>
      </c>
      <c r="J7" s="4" t="s">
        <v>199</v>
      </c>
      <c r="K7" s="2"/>
      <c r="L7" s="2"/>
      <c r="M7" s="2"/>
    </row>
    <row r="8" spans="1:13" x14ac:dyDescent="0.25">
      <c r="A8" s="3"/>
      <c r="B8" s="99" t="s">
        <v>107</v>
      </c>
      <c r="C8" s="3"/>
      <c r="D8" s="153" t="s">
        <v>231</v>
      </c>
      <c r="E8" s="153">
        <v>80</v>
      </c>
      <c r="F8" s="153"/>
      <c r="G8" s="153"/>
      <c r="H8" s="153"/>
      <c r="I8" s="153"/>
      <c r="J8" s="4" t="s">
        <v>17</v>
      </c>
      <c r="K8" s="2"/>
      <c r="L8" s="2"/>
      <c r="M8" s="2"/>
    </row>
    <row r="9" spans="1:13" x14ac:dyDescent="0.25">
      <c r="A9" s="3"/>
      <c r="B9" s="99" t="s">
        <v>146</v>
      </c>
      <c r="C9" s="3"/>
      <c r="D9" s="153">
        <v>80</v>
      </c>
      <c r="E9" s="153">
        <v>80</v>
      </c>
      <c r="F9" s="153"/>
      <c r="G9" s="153"/>
      <c r="H9" s="153"/>
      <c r="I9" s="153"/>
      <c r="J9" s="4"/>
      <c r="K9" s="2"/>
      <c r="L9" s="2"/>
      <c r="M9" s="2"/>
    </row>
    <row r="10" spans="1:13" x14ac:dyDescent="0.25">
      <c r="A10" s="3"/>
      <c r="B10" s="99" t="s">
        <v>196</v>
      </c>
      <c r="C10" s="3"/>
      <c r="D10" s="153"/>
      <c r="E10" s="153">
        <v>160</v>
      </c>
      <c r="F10" s="153"/>
      <c r="G10" s="153"/>
      <c r="H10" s="153"/>
      <c r="I10" s="153"/>
      <c r="J10" s="4"/>
      <c r="K10" s="2"/>
      <c r="L10" s="2"/>
      <c r="M10" s="2"/>
    </row>
    <row r="11" spans="1:13" x14ac:dyDescent="0.25">
      <c r="A11" s="3"/>
      <c r="B11" s="99" t="s">
        <v>197</v>
      </c>
      <c r="C11" s="3"/>
      <c r="D11" s="153">
        <v>60</v>
      </c>
      <c r="E11" s="153">
        <v>38.700000000000003</v>
      </c>
      <c r="F11" s="153"/>
      <c r="G11" s="153"/>
      <c r="H11" s="153"/>
      <c r="I11" s="153"/>
      <c r="J11" s="4"/>
      <c r="K11" s="2"/>
      <c r="L11" s="2"/>
      <c r="M11" s="2"/>
    </row>
    <row r="12" spans="1:13" x14ac:dyDescent="0.25">
      <c r="A12" s="3"/>
      <c r="B12" s="99" t="s">
        <v>198</v>
      </c>
      <c r="C12" s="3"/>
      <c r="D12" s="153">
        <v>6.7</v>
      </c>
      <c r="E12" s="153">
        <v>6.7</v>
      </c>
      <c r="F12" s="153"/>
      <c r="G12" s="153"/>
      <c r="H12" s="153"/>
      <c r="I12" s="153"/>
      <c r="J12" s="4"/>
      <c r="K12" s="2"/>
      <c r="L12" s="2"/>
      <c r="M12" s="2"/>
    </row>
    <row r="13" spans="1:13" x14ac:dyDescent="0.25">
      <c r="A13" s="3"/>
      <c r="B13" s="191" t="s">
        <v>21</v>
      </c>
      <c r="C13" s="3"/>
      <c r="D13" s="153">
        <v>0.7</v>
      </c>
      <c r="E13" s="153">
        <v>0.7</v>
      </c>
      <c r="F13" s="153"/>
      <c r="G13" s="153"/>
      <c r="H13" s="153"/>
      <c r="I13" s="153"/>
      <c r="J13" s="3"/>
      <c r="K13" s="2"/>
      <c r="L13" s="2"/>
      <c r="M13" s="2"/>
    </row>
    <row r="14" spans="1:13" x14ac:dyDescent="0.25">
      <c r="A14" s="3"/>
      <c r="B14" s="193"/>
      <c r="C14" s="72"/>
      <c r="D14" s="157"/>
      <c r="E14" s="157"/>
      <c r="F14" s="152"/>
      <c r="G14" s="152"/>
      <c r="H14" s="152"/>
      <c r="I14" s="152"/>
      <c r="J14" s="3"/>
      <c r="K14" s="2"/>
      <c r="L14" s="2"/>
      <c r="M14" s="2"/>
    </row>
    <row r="15" spans="1:13" x14ac:dyDescent="0.25">
      <c r="A15" s="3"/>
      <c r="B15" s="244" t="s">
        <v>200</v>
      </c>
      <c r="C15" s="152">
        <v>180</v>
      </c>
      <c r="D15" s="155"/>
      <c r="E15" s="155"/>
      <c r="F15" s="152">
        <v>1.26</v>
      </c>
      <c r="G15" s="152">
        <v>1.44</v>
      </c>
      <c r="H15" s="152">
        <v>14.76</v>
      </c>
      <c r="I15" s="152">
        <v>77.400000000000006</v>
      </c>
      <c r="J15" s="4" t="s">
        <v>452</v>
      </c>
      <c r="K15" s="2"/>
      <c r="L15" s="2"/>
      <c r="M15" s="2"/>
    </row>
    <row r="16" spans="1:13" x14ac:dyDescent="0.25">
      <c r="A16" s="3"/>
      <c r="B16" s="245" t="s">
        <v>81</v>
      </c>
      <c r="C16" s="246"/>
      <c r="D16" s="247">
        <v>0.6</v>
      </c>
      <c r="E16" s="247">
        <v>0.6</v>
      </c>
      <c r="F16" s="153"/>
      <c r="G16" s="153"/>
      <c r="H16" s="153"/>
      <c r="I16" s="153"/>
      <c r="J16" s="4" t="s">
        <v>453</v>
      </c>
      <c r="K16" s="2"/>
      <c r="L16" s="2"/>
      <c r="M16" s="2"/>
    </row>
    <row r="17" spans="1:13" x14ac:dyDescent="0.25">
      <c r="A17" s="3"/>
      <c r="B17" s="245" t="s">
        <v>201</v>
      </c>
      <c r="C17" s="246"/>
      <c r="D17" s="247">
        <v>108</v>
      </c>
      <c r="E17" s="247">
        <v>108</v>
      </c>
      <c r="F17" s="153"/>
      <c r="G17" s="153"/>
      <c r="H17" s="153"/>
      <c r="I17" s="153"/>
      <c r="J17" s="3"/>
      <c r="K17" s="2"/>
      <c r="L17" s="2"/>
      <c r="M17" s="2"/>
    </row>
    <row r="18" spans="1:13" x14ac:dyDescent="0.25">
      <c r="A18" s="3"/>
      <c r="B18" s="245" t="s">
        <v>146</v>
      </c>
      <c r="C18" s="246"/>
      <c r="D18" s="247">
        <v>60</v>
      </c>
      <c r="E18" s="247">
        <v>60</v>
      </c>
      <c r="F18" s="153"/>
      <c r="G18" s="153"/>
      <c r="H18" s="153"/>
      <c r="I18" s="153"/>
      <c r="J18" s="3"/>
      <c r="K18" s="2"/>
      <c r="L18" s="2"/>
      <c r="M18" s="2"/>
    </row>
    <row r="19" spans="1:13" x14ac:dyDescent="0.25">
      <c r="A19" s="3"/>
      <c r="B19" s="245" t="s">
        <v>40</v>
      </c>
      <c r="C19" s="246"/>
      <c r="D19" s="247">
        <v>13.5</v>
      </c>
      <c r="E19" s="247">
        <v>13.5</v>
      </c>
      <c r="F19" s="153"/>
      <c r="G19" s="153"/>
      <c r="H19" s="153"/>
      <c r="I19" s="153"/>
      <c r="J19" s="3"/>
      <c r="K19" s="2"/>
      <c r="L19" s="2"/>
      <c r="M19" s="2"/>
    </row>
    <row r="20" spans="1:13" x14ac:dyDescent="0.25">
      <c r="A20" s="3"/>
      <c r="B20" s="118" t="s">
        <v>29</v>
      </c>
      <c r="C20" s="152">
        <v>10</v>
      </c>
      <c r="D20" s="153">
        <v>10</v>
      </c>
      <c r="E20" s="153">
        <v>10</v>
      </c>
      <c r="F20" s="101">
        <v>0.76</v>
      </c>
      <c r="G20" s="101">
        <v>0.09</v>
      </c>
      <c r="H20" s="101">
        <v>4.67</v>
      </c>
      <c r="I20" s="101">
        <v>23.1</v>
      </c>
      <c r="J20" s="3"/>
      <c r="K20" s="2"/>
      <c r="L20" s="2"/>
      <c r="M20" s="2"/>
    </row>
    <row r="21" spans="1:13" x14ac:dyDescent="0.25">
      <c r="A21" s="3"/>
      <c r="B21" s="123" t="s">
        <v>85</v>
      </c>
      <c r="C21" s="152">
        <v>10</v>
      </c>
      <c r="D21" s="153">
        <v>10</v>
      </c>
      <c r="E21" s="153">
        <v>10</v>
      </c>
      <c r="F21" s="101">
        <v>0.77</v>
      </c>
      <c r="G21" s="101">
        <v>0.14000000000000001</v>
      </c>
      <c r="H21" s="101">
        <v>3.76</v>
      </c>
      <c r="I21" s="101">
        <v>20.100000000000001</v>
      </c>
      <c r="J21" s="3"/>
      <c r="K21" s="2"/>
      <c r="L21" s="2"/>
      <c r="M21" s="2"/>
    </row>
    <row r="22" spans="1:13" x14ac:dyDescent="0.25">
      <c r="A22" s="5" t="s">
        <v>31</v>
      </c>
      <c r="B22" s="6"/>
      <c r="C22" s="9">
        <f>SUM(C7:C21)</f>
        <v>400</v>
      </c>
      <c r="D22" s="6"/>
      <c r="E22" s="6"/>
      <c r="F22" s="9">
        <f>SUM(F7:F21)</f>
        <v>16.43</v>
      </c>
      <c r="G22" s="9">
        <f>SUM(G7:G21)</f>
        <v>18.330000000000002</v>
      </c>
      <c r="H22" s="9">
        <f>SUM(H7:H21)</f>
        <v>29.85</v>
      </c>
      <c r="I22" s="9">
        <f>SUM(I7:I21)</f>
        <v>351.88000000000005</v>
      </c>
      <c r="J22" s="6"/>
      <c r="K22" s="2"/>
      <c r="L22" s="2"/>
      <c r="M22" s="2"/>
    </row>
    <row r="23" spans="1:13" x14ac:dyDescent="0.25">
      <c r="A23" s="4" t="s">
        <v>32</v>
      </c>
      <c r="B23" s="118" t="s">
        <v>425</v>
      </c>
      <c r="C23" s="101">
        <v>200</v>
      </c>
      <c r="D23" s="150">
        <f>C23</f>
        <v>200</v>
      </c>
      <c r="E23" s="150">
        <f>C23</f>
        <v>200</v>
      </c>
      <c r="F23" s="101">
        <v>0</v>
      </c>
      <c r="G23" s="101">
        <v>0</v>
      </c>
      <c r="H23" s="101">
        <v>23</v>
      </c>
      <c r="I23" s="101">
        <f>C23*92/K23</f>
        <v>92</v>
      </c>
      <c r="J23" s="3"/>
      <c r="K23" s="140">
        <v>200</v>
      </c>
      <c r="L23" s="2"/>
      <c r="M23" s="2"/>
    </row>
    <row r="24" spans="1:13" ht="47.25" x14ac:dyDescent="0.25">
      <c r="A24" s="10" t="s">
        <v>33</v>
      </c>
      <c r="B24" s="6"/>
      <c r="C24" s="6"/>
      <c r="D24" s="6"/>
      <c r="E24" s="6"/>
      <c r="F24" s="9">
        <f>SUM(F23)</f>
        <v>0</v>
      </c>
      <c r="G24" s="9">
        <f>SUM(G23)</f>
        <v>0</v>
      </c>
      <c r="H24" s="9">
        <f>SUM(H23)</f>
        <v>23</v>
      </c>
      <c r="I24" s="9">
        <f>SUM(I23)</f>
        <v>92</v>
      </c>
      <c r="J24" s="6"/>
      <c r="K24" s="2"/>
      <c r="L24" s="2"/>
      <c r="M24" s="2"/>
    </row>
    <row r="25" spans="1:13" x14ac:dyDescent="0.25">
      <c r="A25" s="11" t="s">
        <v>34</v>
      </c>
      <c r="B25" s="118" t="s">
        <v>385</v>
      </c>
      <c r="C25" s="101">
        <v>60</v>
      </c>
      <c r="D25" s="150">
        <v>61.2</v>
      </c>
      <c r="E25" s="150">
        <v>60</v>
      </c>
      <c r="F25" s="70">
        <v>0.66</v>
      </c>
      <c r="G25" s="70">
        <v>0.12</v>
      </c>
      <c r="H25" s="70">
        <v>2.2799999999999998</v>
      </c>
      <c r="I25" s="70">
        <v>13.8</v>
      </c>
      <c r="J25" s="70"/>
      <c r="K25" s="2"/>
      <c r="L25" s="2"/>
      <c r="M25" s="2"/>
    </row>
    <row r="26" spans="1:13" ht="41.25" customHeight="1" x14ac:dyDescent="0.25">
      <c r="A26" s="3"/>
      <c r="B26" s="248" t="s">
        <v>205</v>
      </c>
      <c r="C26" s="202">
        <v>200</v>
      </c>
      <c r="D26" s="249"/>
      <c r="E26" s="249"/>
      <c r="F26" s="250">
        <v>4.6399999999999997</v>
      </c>
      <c r="G26" s="250">
        <v>7.16</v>
      </c>
      <c r="H26" s="250">
        <v>8.2200000000000006</v>
      </c>
      <c r="I26" s="250">
        <v>115.72</v>
      </c>
      <c r="J26" s="70" t="s">
        <v>206</v>
      </c>
      <c r="K26" s="2"/>
      <c r="L26" s="2"/>
      <c r="M26" s="2"/>
    </row>
    <row r="27" spans="1:13" x14ac:dyDescent="0.25">
      <c r="A27" s="3"/>
      <c r="B27" s="251" t="s">
        <v>44</v>
      </c>
      <c r="C27" s="252"/>
      <c r="D27" s="252">
        <v>20.8</v>
      </c>
      <c r="E27" s="252">
        <v>19</v>
      </c>
      <c r="F27" s="253"/>
      <c r="G27" s="253"/>
      <c r="H27" s="253"/>
      <c r="I27" s="253"/>
      <c r="J27" s="70" t="s">
        <v>17</v>
      </c>
      <c r="K27" s="2"/>
      <c r="L27" s="2"/>
      <c r="M27" s="2"/>
    </row>
    <row r="28" spans="1:13" x14ac:dyDescent="0.25">
      <c r="A28" s="3"/>
      <c r="B28" s="251" t="s">
        <v>28</v>
      </c>
      <c r="C28" s="252"/>
      <c r="D28" s="252">
        <v>192</v>
      </c>
      <c r="E28" s="252">
        <v>192</v>
      </c>
      <c r="F28" s="253"/>
      <c r="G28" s="253"/>
      <c r="H28" s="253"/>
      <c r="I28" s="253"/>
      <c r="J28" s="99"/>
      <c r="K28" s="2"/>
      <c r="L28" s="2"/>
      <c r="M28" s="2"/>
    </row>
    <row r="29" spans="1:13" ht="31.5" x14ac:dyDescent="0.25">
      <c r="A29" s="3"/>
      <c r="B29" s="254" t="s">
        <v>45</v>
      </c>
      <c r="C29" s="255"/>
      <c r="D29" s="255"/>
      <c r="E29" s="256">
        <v>12</v>
      </c>
      <c r="F29" s="254"/>
      <c r="G29" s="254"/>
      <c r="H29" s="254"/>
      <c r="I29" s="254"/>
      <c r="J29" s="3"/>
      <c r="K29" s="2"/>
      <c r="L29" s="2"/>
      <c r="M29" s="2"/>
    </row>
    <row r="30" spans="1:13" ht="31.5" x14ac:dyDescent="0.25">
      <c r="A30" s="3"/>
      <c r="B30" s="254" t="s">
        <v>46</v>
      </c>
      <c r="C30" s="255"/>
      <c r="D30" s="255"/>
      <c r="E30" s="256">
        <v>137</v>
      </c>
      <c r="F30" s="254"/>
      <c r="G30" s="254"/>
      <c r="H30" s="254"/>
      <c r="I30" s="254"/>
      <c r="J30" s="3"/>
      <c r="K30" s="2"/>
      <c r="L30" s="2"/>
      <c r="M30" s="2"/>
    </row>
    <row r="31" spans="1:13" x14ac:dyDescent="0.25">
      <c r="A31" s="3"/>
      <c r="B31" s="257" t="s">
        <v>203</v>
      </c>
      <c r="C31" s="255"/>
      <c r="D31" s="258">
        <v>36.363636363636367</v>
      </c>
      <c r="E31" s="258">
        <v>29.09090909090909</v>
      </c>
      <c r="F31" s="256"/>
      <c r="G31" s="256"/>
      <c r="H31" s="256"/>
      <c r="I31" s="256"/>
      <c r="J31" s="3"/>
      <c r="K31" s="2"/>
      <c r="L31" s="2"/>
      <c r="M31" s="2"/>
    </row>
    <row r="32" spans="1:13" x14ac:dyDescent="0.25">
      <c r="A32" s="3"/>
      <c r="B32" s="257" t="s">
        <v>159</v>
      </c>
      <c r="C32" s="255"/>
      <c r="D32" s="258">
        <v>18.181818181818183</v>
      </c>
      <c r="E32" s="258">
        <v>14.545454545454545</v>
      </c>
      <c r="F32" s="256"/>
      <c r="G32" s="256"/>
      <c r="H32" s="256"/>
      <c r="I32" s="256"/>
      <c r="J32" s="3"/>
      <c r="K32" s="2"/>
      <c r="L32" s="2"/>
      <c r="M32" s="2"/>
    </row>
    <row r="33" spans="1:13" x14ac:dyDescent="0.25">
      <c r="A33" s="3"/>
      <c r="B33" s="257" t="s">
        <v>48</v>
      </c>
      <c r="C33" s="255"/>
      <c r="D33" s="258">
        <v>18.181818181818183</v>
      </c>
      <c r="E33" s="258">
        <v>14.545454545454545</v>
      </c>
      <c r="F33" s="256"/>
      <c r="G33" s="256"/>
      <c r="H33" s="256"/>
      <c r="I33" s="256"/>
      <c r="J33" s="3"/>
      <c r="K33" s="2"/>
      <c r="L33" s="2"/>
      <c r="M33" s="2"/>
    </row>
    <row r="34" spans="1:13" x14ac:dyDescent="0.25">
      <c r="A34" s="3"/>
      <c r="B34" s="257" t="s">
        <v>49</v>
      </c>
      <c r="C34" s="255"/>
      <c r="D34" s="258">
        <v>9.0909090909090917</v>
      </c>
      <c r="E34" s="258">
        <v>7.2727272727272725</v>
      </c>
      <c r="F34" s="256"/>
      <c r="G34" s="256"/>
      <c r="H34" s="256"/>
      <c r="I34" s="256"/>
      <c r="J34" s="3"/>
      <c r="K34" s="2"/>
      <c r="L34" s="2"/>
      <c r="M34" s="2"/>
    </row>
    <row r="35" spans="1:13" x14ac:dyDescent="0.25">
      <c r="A35" s="3"/>
      <c r="B35" s="257" t="s">
        <v>50</v>
      </c>
      <c r="C35" s="255"/>
      <c r="D35" s="258">
        <v>4.5454545454545459</v>
      </c>
      <c r="E35" s="258">
        <v>3.6363636363636362</v>
      </c>
      <c r="F35" s="256"/>
      <c r="G35" s="256"/>
      <c r="H35" s="256"/>
      <c r="I35" s="256"/>
      <c r="J35" s="3"/>
      <c r="K35" s="2"/>
      <c r="L35" s="2"/>
      <c r="M35" s="2"/>
    </row>
    <row r="36" spans="1:13" x14ac:dyDescent="0.25">
      <c r="A36" s="3"/>
      <c r="B36" s="257" t="s">
        <v>51</v>
      </c>
      <c r="C36" s="255"/>
      <c r="D36" s="258">
        <v>2.1818181818181817</v>
      </c>
      <c r="E36" s="258">
        <v>2.1818181818181817</v>
      </c>
      <c r="F36" s="256"/>
      <c r="G36" s="256"/>
      <c r="H36" s="256"/>
      <c r="I36" s="256"/>
      <c r="J36" s="3"/>
      <c r="K36" s="2"/>
      <c r="L36" s="2"/>
      <c r="M36" s="2"/>
    </row>
    <row r="37" spans="1:13" x14ac:dyDescent="0.25">
      <c r="A37" s="3"/>
      <c r="B37" s="257" t="s">
        <v>21</v>
      </c>
      <c r="C37" s="255"/>
      <c r="D37" s="258">
        <v>0.8</v>
      </c>
      <c r="E37" s="258">
        <v>0.8</v>
      </c>
      <c r="F37" s="256"/>
      <c r="G37" s="256"/>
      <c r="H37" s="256"/>
      <c r="I37" s="256"/>
      <c r="J37" s="3"/>
      <c r="K37" s="2"/>
      <c r="L37" s="2"/>
      <c r="M37" s="2"/>
    </row>
    <row r="38" spans="1:13" x14ac:dyDescent="0.25">
      <c r="A38" s="3"/>
      <c r="B38" s="259" t="s">
        <v>20</v>
      </c>
      <c r="C38" s="255"/>
      <c r="D38" s="258">
        <v>1.8181818181818181</v>
      </c>
      <c r="E38" s="258">
        <v>1.8181818181818181</v>
      </c>
      <c r="F38" s="256"/>
      <c r="G38" s="256"/>
      <c r="H38" s="256"/>
      <c r="I38" s="256"/>
      <c r="J38" s="3"/>
      <c r="K38" s="2"/>
      <c r="L38" s="2"/>
      <c r="M38" s="2"/>
    </row>
    <row r="39" spans="1:13" x14ac:dyDescent="0.25">
      <c r="A39" s="3"/>
      <c r="B39" s="259" t="s">
        <v>204</v>
      </c>
      <c r="C39" s="256"/>
      <c r="D39" s="258">
        <v>0.18181818181818182</v>
      </c>
      <c r="E39" s="258">
        <v>0.18181818181818182</v>
      </c>
      <c r="F39" s="256"/>
      <c r="G39" s="256"/>
      <c r="H39" s="256"/>
      <c r="I39" s="256"/>
      <c r="J39" s="3"/>
      <c r="K39" s="2"/>
      <c r="L39" s="2"/>
      <c r="M39" s="2"/>
    </row>
    <row r="40" spans="1:13" x14ac:dyDescent="0.25">
      <c r="A40" s="3"/>
      <c r="B40" s="259" t="s">
        <v>161</v>
      </c>
      <c r="C40" s="260"/>
      <c r="D40" s="258">
        <v>1.35</v>
      </c>
      <c r="E40" s="258">
        <v>1</v>
      </c>
      <c r="F40" s="255"/>
      <c r="G40" s="255"/>
      <c r="H40" s="255"/>
      <c r="I40" s="255"/>
      <c r="J40" s="3"/>
      <c r="K40" s="2"/>
      <c r="L40" s="2"/>
      <c r="M40" s="2"/>
    </row>
    <row r="41" spans="1:13" x14ac:dyDescent="0.25">
      <c r="A41" s="3"/>
      <c r="B41" s="259" t="s">
        <v>162</v>
      </c>
      <c r="C41" s="255"/>
      <c r="D41" s="261">
        <v>6</v>
      </c>
      <c r="E41" s="261">
        <v>6</v>
      </c>
      <c r="F41" s="255"/>
      <c r="G41" s="255"/>
      <c r="H41" s="255"/>
      <c r="I41" s="255"/>
      <c r="J41" s="3"/>
      <c r="K41" s="2"/>
      <c r="L41" s="2"/>
      <c r="M41" s="2"/>
    </row>
    <row r="42" spans="1:13" ht="31.5" x14ac:dyDescent="0.25">
      <c r="A42" s="3"/>
      <c r="B42" s="16" t="s">
        <v>207</v>
      </c>
      <c r="C42" s="167">
        <v>70</v>
      </c>
      <c r="D42" s="212"/>
      <c r="E42" s="212"/>
      <c r="F42" s="70">
        <v>20.12</v>
      </c>
      <c r="G42" s="70">
        <v>24.27</v>
      </c>
      <c r="H42" s="164">
        <v>3.17</v>
      </c>
      <c r="I42" s="70">
        <v>311.66000000000003</v>
      </c>
      <c r="J42" s="4" t="s">
        <v>213</v>
      </c>
      <c r="K42" s="2"/>
      <c r="L42" s="2"/>
      <c r="M42" s="2"/>
    </row>
    <row r="43" spans="1:13" x14ac:dyDescent="0.25">
      <c r="A43" s="3"/>
      <c r="B43" s="99" t="s">
        <v>208</v>
      </c>
      <c r="C43" s="167"/>
      <c r="D43" s="168">
        <v>121.3</v>
      </c>
      <c r="E43" s="168">
        <v>107.3</v>
      </c>
      <c r="F43" s="70"/>
      <c r="G43" s="70"/>
      <c r="H43" s="70"/>
      <c r="I43" s="70"/>
      <c r="J43" s="4" t="s">
        <v>17</v>
      </c>
      <c r="K43" s="2"/>
      <c r="L43" s="2"/>
      <c r="M43" s="2"/>
    </row>
    <row r="44" spans="1:13" x14ac:dyDescent="0.25">
      <c r="A44" s="3"/>
      <c r="B44" s="99" t="s">
        <v>23</v>
      </c>
      <c r="C44" s="167"/>
      <c r="D44" s="168">
        <v>5.25</v>
      </c>
      <c r="E44" s="168">
        <v>5.25</v>
      </c>
      <c r="F44" s="70"/>
      <c r="G44" s="70"/>
      <c r="H44" s="70"/>
      <c r="I44" s="70"/>
      <c r="J44" s="3"/>
      <c r="K44" s="2"/>
      <c r="L44" s="2"/>
      <c r="M44" s="2"/>
    </row>
    <row r="45" spans="1:13" x14ac:dyDescent="0.25">
      <c r="A45" s="3"/>
      <c r="B45" s="99" t="s">
        <v>209</v>
      </c>
      <c r="C45" s="167"/>
      <c r="D45" s="168">
        <v>5.4</v>
      </c>
      <c r="E45" s="168">
        <v>4.4000000000000004</v>
      </c>
      <c r="F45" s="70"/>
      <c r="G45" s="70"/>
      <c r="H45" s="70"/>
      <c r="I45" s="70"/>
      <c r="J45" s="3"/>
      <c r="K45" s="2"/>
      <c r="L45" s="2"/>
      <c r="M45" s="2"/>
    </row>
    <row r="46" spans="1:13" x14ac:dyDescent="0.25">
      <c r="A46" s="3"/>
      <c r="B46" s="99" t="s">
        <v>56</v>
      </c>
      <c r="C46" s="167"/>
      <c r="D46" s="168">
        <v>2.2000000000000002</v>
      </c>
      <c r="E46" s="168">
        <v>2.2000000000000002</v>
      </c>
      <c r="F46" s="70"/>
      <c r="G46" s="70"/>
      <c r="H46" s="70"/>
      <c r="I46" s="70"/>
      <c r="J46" s="3"/>
      <c r="K46" s="2"/>
      <c r="L46" s="2"/>
      <c r="M46" s="2"/>
    </row>
    <row r="47" spans="1:13" x14ac:dyDescent="0.25">
      <c r="A47" s="3"/>
      <c r="B47" s="99" t="s">
        <v>57</v>
      </c>
      <c r="C47" s="167"/>
      <c r="D47" s="168">
        <v>1.1000000000000001</v>
      </c>
      <c r="E47" s="168">
        <v>1.1000000000000001</v>
      </c>
      <c r="F47" s="70"/>
      <c r="G47" s="70"/>
      <c r="H47" s="70"/>
      <c r="I47" s="70"/>
      <c r="J47" s="3"/>
      <c r="K47" s="2"/>
      <c r="L47" s="2"/>
      <c r="M47" s="2"/>
    </row>
    <row r="48" spans="1:13" x14ac:dyDescent="0.25">
      <c r="A48" s="3"/>
      <c r="B48" s="99" t="s">
        <v>210</v>
      </c>
      <c r="C48" s="167"/>
      <c r="D48" s="168">
        <v>0.5</v>
      </c>
      <c r="E48" s="168">
        <v>0.4</v>
      </c>
      <c r="F48" s="70"/>
      <c r="G48" s="70"/>
      <c r="H48" s="70"/>
      <c r="I48" s="70"/>
      <c r="J48" s="3"/>
      <c r="K48" s="2"/>
      <c r="L48" s="2"/>
      <c r="M48" s="2"/>
    </row>
    <row r="49" spans="1:16" x14ac:dyDescent="0.25">
      <c r="A49" s="3"/>
      <c r="B49" s="99" t="s">
        <v>162</v>
      </c>
      <c r="C49" s="167"/>
      <c r="D49" s="166">
        <v>3</v>
      </c>
      <c r="E49" s="166">
        <v>3</v>
      </c>
      <c r="F49" s="70"/>
      <c r="G49" s="70"/>
      <c r="H49" s="70"/>
      <c r="I49" s="70"/>
      <c r="J49" s="3"/>
      <c r="K49" s="2"/>
      <c r="L49" s="2"/>
      <c r="M49" s="2"/>
    </row>
    <row r="50" spans="1:16" x14ac:dyDescent="0.25">
      <c r="A50" s="3"/>
      <c r="B50" s="99" t="s">
        <v>49</v>
      </c>
      <c r="C50" s="167"/>
      <c r="D50" s="168">
        <v>5.4</v>
      </c>
      <c r="E50" s="168">
        <v>4.4000000000000004</v>
      </c>
      <c r="F50" s="70"/>
      <c r="G50" s="70"/>
      <c r="H50" s="70"/>
      <c r="I50" s="70"/>
      <c r="J50" s="3"/>
      <c r="K50" s="2"/>
      <c r="L50" s="2"/>
      <c r="M50" s="2"/>
    </row>
    <row r="51" spans="1:16" x14ac:dyDescent="0.25">
      <c r="A51" s="3"/>
      <c r="B51" s="99" t="s">
        <v>21</v>
      </c>
      <c r="C51" s="169"/>
      <c r="D51" s="168">
        <v>0.5</v>
      </c>
      <c r="E51" s="168">
        <v>0.5</v>
      </c>
      <c r="F51" s="4"/>
      <c r="G51" s="4"/>
      <c r="H51" s="4"/>
      <c r="I51" s="4"/>
      <c r="J51" s="3"/>
      <c r="K51" s="2"/>
      <c r="L51" s="2"/>
      <c r="M51" s="2"/>
    </row>
    <row r="52" spans="1:16" ht="31.5" x14ac:dyDescent="0.25">
      <c r="A52" s="3"/>
      <c r="B52" s="16" t="s">
        <v>211</v>
      </c>
      <c r="C52" s="152">
        <v>130</v>
      </c>
      <c r="D52" s="3"/>
      <c r="E52" s="3"/>
      <c r="F52" s="4">
        <v>5.69</v>
      </c>
      <c r="G52" s="4">
        <v>5.56</v>
      </c>
      <c r="H52" s="4">
        <v>33.909999999999997</v>
      </c>
      <c r="I52" s="4">
        <v>209</v>
      </c>
      <c r="J52" s="4" t="s">
        <v>214</v>
      </c>
      <c r="K52" s="2"/>
      <c r="L52" s="2"/>
      <c r="M52" s="2"/>
    </row>
    <row r="53" spans="1:16" x14ac:dyDescent="0.25">
      <c r="A53" s="3"/>
      <c r="B53" s="3" t="s">
        <v>212</v>
      </c>
      <c r="C53" s="153"/>
      <c r="D53" s="198">
        <v>51</v>
      </c>
      <c r="E53" s="198">
        <v>51</v>
      </c>
      <c r="F53" s="4"/>
      <c r="G53" s="4"/>
      <c r="H53" s="4"/>
      <c r="I53" s="4"/>
      <c r="J53" s="4" t="s">
        <v>17</v>
      </c>
      <c r="K53" s="2"/>
      <c r="L53" s="2"/>
      <c r="M53" s="2"/>
    </row>
    <row r="54" spans="1:16" x14ac:dyDescent="0.25">
      <c r="A54" s="3"/>
      <c r="B54" s="3" t="s">
        <v>23</v>
      </c>
      <c r="C54" s="153"/>
      <c r="D54" s="198">
        <v>6.5</v>
      </c>
      <c r="E54" s="198">
        <v>6.5</v>
      </c>
      <c r="F54" s="4"/>
      <c r="G54" s="4"/>
      <c r="H54" s="4"/>
      <c r="I54" s="4"/>
      <c r="J54" s="3"/>
      <c r="K54" s="2"/>
      <c r="L54" s="2"/>
      <c r="M54" s="2"/>
    </row>
    <row r="55" spans="1:16" x14ac:dyDescent="0.25">
      <c r="A55" s="3"/>
      <c r="B55" s="3" t="s">
        <v>21</v>
      </c>
      <c r="C55" s="153"/>
      <c r="D55" s="198">
        <v>0.7</v>
      </c>
      <c r="E55" s="198">
        <v>0.7</v>
      </c>
      <c r="F55" s="4"/>
      <c r="G55" s="4"/>
      <c r="H55" s="4"/>
      <c r="I55" s="4"/>
      <c r="J55" s="3"/>
      <c r="K55" s="2"/>
      <c r="L55" s="2"/>
      <c r="M55" s="2"/>
    </row>
    <row r="56" spans="1:16" x14ac:dyDescent="0.25">
      <c r="A56" s="141"/>
      <c r="B56" s="123" t="s">
        <v>437</v>
      </c>
      <c r="C56" s="184">
        <v>180</v>
      </c>
      <c r="D56" s="101"/>
      <c r="E56" s="101"/>
      <c r="F56" s="70">
        <v>6.3E-2</v>
      </c>
      <c r="G56" s="70">
        <v>8.9999999999999993E-3</v>
      </c>
      <c r="H56" s="70">
        <v>13.77</v>
      </c>
      <c r="I56" s="70">
        <v>55.45</v>
      </c>
      <c r="J56" s="4" t="s">
        <v>455</v>
      </c>
      <c r="K56" s="100"/>
      <c r="L56" s="100"/>
      <c r="M56" s="2"/>
    </row>
    <row r="57" spans="1:16" x14ac:dyDescent="0.25">
      <c r="A57" s="141"/>
      <c r="B57" s="99" t="s">
        <v>89</v>
      </c>
      <c r="C57" s="99"/>
      <c r="D57" s="150">
        <v>0.9</v>
      </c>
      <c r="E57" s="150">
        <v>0.9</v>
      </c>
      <c r="F57" s="4"/>
      <c r="G57" s="4"/>
      <c r="H57" s="4"/>
      <c r="I57" s="4"/>
      <c r="J57" s="4" t="s">
        <v>17</v>
      </c>
      <c r="K57" s="2"/>
      <c r="L57" s="2"/>
      <c r="M57" s="2"/>
    </row>
    <row r="58" spans="1:16" x14ac:dyDescent="0.25">
      <c r="A58" s="141"/>
      <c r="B58" s="99" t="s">
        <v>40</v>
      </c>
      <c r="C58" s="99"/>
      <c r="D58" s="150">
        <v>6.3</v>
      </c>
      <c r="E58" s="150">
        <v>6.3</v>
      </c>
      <c r="F58" s="4"/>
      <c r="G58" s="4"/>
      <c r="H58" s="4"/>
      <c r="I58" s="4"/>
      <c r="J58" s="4"/>
      <c r="K58" s="2"/>
      <c r="L58" s="2"/>
      <c r="M58" s="2"/>
    </row>
    <row r="59" spans="1:16" x14ac:dyDescent="0.25">
      <c r="A59" s="141"/>
      <c r="B59" s="99" t="s">
        <v>454</v>
      </c>
      <c r="C59" s="99"/>
      <c r="D59" s="150">
        <v>10.8</v>
      </c>
      <c r="E59" s="150">
        <v>9.4499999999999993</v>
      </c>
      <c r="F59" s="4"/>
      <c r="G59" s="4"/>
      <c r="H59" s="4"/>
      <c r="I59" s="4"/>
      <c r="J59" s="4"/>
      <c r="K59" s="2"/>
      <c r="L59" s="2"/>
      <c r="M59" s="2"/>
    </row>
    <row r="60" spans="1:16" x14ac:dyDescent="0.25">
      <c r="A60" s="141"/>
      <c r="B60" s="99" t="s">
        <v>28</v>
      </c>
      <c r="C60" s="150"/>
      <c r="D60" s="150">
        <v>180</v>
      </c>
      <c r="E60" s="150">
        <v>180</v>
      </c>
      <c r="F60" s="4"/>
      <c r="G60" s="4"/>
      <c r="H60" s="4"/>
      <c r="I60" s="4"/>
      <c r="J60" s="3"/>
      <c r="K60" s="2"/>
      <c r="L60" s="2"/>
      <c r="M60" s="2"/>
    </row>
    <row r="61" spans="1:16" x14ac:dyDescent="0.25">
      <c r="A61" s="3"/>
      <c r="B61" s="118" t="s">
        <v>29</v>
      </c>
      <c r="C61" s="152">
        <v>40</v>
      </c>
      <c r="D61" s="153">
        <v>40</v>
      </c>
      <c r="E61" s="153">
        <v>40</v>
      </c>
      <c r="F61" s="101">
        <v>3.04</v>
      </c>
      <c r="G61" s="101">
        <v>0.36</v>
      </c>
      <c r="H61" s="101">
        <v>18.68</v>
      </c>
      <c r="I61" s="101">
        <v>92.4</v>
      </c>
      <c r="J61" s="3"/>
      <c r="K61" s="2"/>
      <c r="L61" s="2"/>
      <c r="M61" s="2"/>
    </row>
    <row r="62" spans="1:16" x14ac:dyDescent="0.25">
      <c r="A62" s="3"/>
      <c r="B62" s="123" t="s">
        <v>85</v>
      </c>
      <c r="C62" s="152">
        <v>20</v>
      </c>
      <c r="D62" s="153">
        <v>20</v>
      </c>
      <c r="E62" s="153">
        <v>20</v>
      </c>
      <c r="F62" s="152">
        <v>1.54</v>
      </c>
      <c r="G62" s="152">
        <v>0.28000000000000003</v>
      </c>
      <c r="H62" s="152">
        <v>7.52</v>
      </c>
      <c r="I62" s="152">
        <v>40.200000000000003</v>
      </c>
      <c r="J62" s="3"/>
      <c r="K62" s="2"/>
      <c r="L62" s="2"/>
      <c r="M62" s="2"/>
    </row>
    <row r="63" spans="1:16" x14ac:dyDescent="0.25">
      <c r="A63" s="5" t="s">
        <v>70</v>
      </c>
      <c r="B63" s="6"/>
      <c r="C63" s="9">
        <f>SUM(C25:C62)</f>
        <v>700</v>
      </c>
      <c r="D63" s="6"/>
      <c r="E63" s="6"/>
      <c r="F63" s="207">
        <f>SUM(F25:F62)</f>
        <v>35.753</v>
      </c>
      <c r="G63" s="207">
        <f>SUM(G25:G62)</f>
        <v>37.759</v>
      </c>
      <c r="H63" s="207">
        <f>SUM(H25:H62)</f>
        <v>87.55</v>
      </c>
      <c r="I63" s="207">
        <f>SUM(I25:I62)</f>
        <v>838.23000000000013</v>
      </c>
      <c r="J63" s="6"/>
      <c r="K63" s="2"/>
      <c r="L63" s="2"/>
      <c r="M63" s="2"/>
    </row>
    <row r="64" spans="1:16" ht="31.5" x14ac:dyDescent="0.25">
      <c r="A64" s="175" t="s">
        <v>71</v>
      </c>
      <c r="B64" s="262" t="s">
        <v>411</v>
      </c>
      <c r="C64" s="263">
        <v>60</v>
      </c>
      <c r="D64" s="205"/>
      <c r="E64" s="205"/>
      <c r="F64" s="209">
        <v>7.08</v>
      </c>
      <c r="G64" s="209">
        <v>2.62</v>
      </c>
      <c r="H64" s="209">
        <v>41.74</v>
      </c>
      <c r="I64" s="209">
        <v>219.06</v>
      </c>
      <c r="J64" s="175" t="s">
        <v>290</v>
      </c>
      <c r="K64" s="100"/>
      <c r="L64" s="100"/>
      <c r="M64" s="100"/>
      <c r="N64" s="264"/>
      <c r="O64" s="264"/>
      <c r="P64" s="264"/>
    </row>
    <row r="65" spans="1:21" x14ac:dyDescent="0.25">
      <c r="A65" s="175"/>
      <c r="B65" s="3" t="s">
        <v>216</v>
      </c>
      <c r="C65" s="3"/>
      <c r="D65" s="3"/>
      <c r="E65" s="3">
        <v>46.4</v>
      </c>
      <c r="F65" s="3"/>
      <c r="G65" s="3"/>
      <c r="H65" s="3"/>
      <c r="I65" s="3"/>
      <c r="J65" s="4" t="s">
        <v>17</v>
      </c>
      <c r="K65" s="100"/>
      <c r="L65" s="100"/>
      <c r="M65" s="100"/>
      <c r="N65" s="264"/>
      <c r="O65" s="264"/>
      <c r="P65" s="264"/>
    </row>
    <row r="66" spans="1:21" x14ac:dyDescent="0.25">
      <c r="A66" s="175"/>
      <c r="B66" s="3" t="s">
        <v>57</v>
      </c>
      <c r="C66" s="3"/>
      <c r="D66" s="3">
        <v>29.8</v>
      </c>
      <c r="E66" s="3">
        <v>29.8</v>
      </c>
      <c r="F66" s="3"/>
      <c r="G66" s="3"/>
      <c r="H66" s="3"/>
      <c r="I66" s="3"/>
      <c r="J66" s="4"/>
      <c r="K66" s="2"/>
      <c r="L66" s="2"/>
      <c r="M66" s="265"/>
      <c r="N66" s="266"/>
      <c r="O66" s="267"/>
      <c r="P66" s="267"/>
      <c r="Q66" s="268"/>
      <c r="R66" s="268"/>
      <c r="S66" s="268"/>
      <c r="T66" s="268"/>
      <c r="U66" s="269"/>
    </row>
    <row r="67" spans="1:21" x14ac:dyDescent="0.25">
      <c r="A67" s="175"/>
      <c r="B67" s="3" t="s">
        <v>20</v>
      </c>
      <c r="C67" s="3"/>
      <c r="D67" s="3">
        <v>1.6</v>
      </c>
      <c r="E67" s="3">
        <v>1.6</v>
      </c>
      <c r="F67" s="3"/>
      <c r="G67" s="3"/>
      <c r="H67" s="3"/>
      <c r="I67" s="3"/>
      <c r="J67" s="4"/>
      <c r="K67" s="2"/>
      <c r="L67" s="2"/>
      <c r="M67" s="270"/>
      <c r="N67" s="267"/>
      <c r="O67" s="271"/>
      <c r="P67" s="271"/>
      <c r="Q67" s="272"/>
      <c r="R67" s="268"/>
      <c r="S67" s="268"/>
      <c r="T67" s="268"/>
      <c r="U67" s="115"/>
    </row>
    <row r="68" spans="1:21" x14ac:dyDescent="0.25">
      <c r="A68" s="175"/>
      <c r="B68" s="3" t="s">
        <v>23</v>
      </c>
      <c r="C68" s="3"/>
      <c r="D68" s="3">
        <v>1.3</v>
      </c>
      <c r="E68" s="3">
        <v>1.3</v>
      </c>
      <c r="F68" s="3"/>
      <c r="G68" s="3"/>
      <c r="H68" s="3"/>
      <c r="I68" s="3"/>
      <c r="J68" s="4"/>
      <c r="K68" s="2"/>
      <c r="L68" s="2"/>
      <c r="M68" s="270"/>
      <c r="N68" s="267"/>
      <c r="O68" s="271"/>
      <c r="P68" s="271"/>
      <c r="Q68" s="272"/>
      <c r="R68" s="268"/>
      <c r="S68" s="268"/>
      <c r="T68" s="268"/>
      <c r="U68" s="273"/>
    </row>
    <row r="69" spans="1:21" x14ac:dyDescent="0.25">
      <c r="A69" s="175"/>
      <c r="B69" s="3" t="s">
        <v>195</v>
      </c>
      <c r="C69" s="3"/>
      <c r="D69" s="3" t="s">
        <v>412</v>
      </c>
      <c r="E69" s="3">
        <v>1.5</v>
      </c>
      <c r="F69" s="3"/>
      <c r="G69" s="3"/>
      <c r="H69" s="3"/>
      <c r="I69" s="3"/>
      <c r="J69" s="4"/>
      <c r="K69" s="2"/>
      <c r="L69" s="2"/>
      <c r="M69" s="270"/>
      <c r="N69" s="267"/>
      <c r="O69" s="271"/>
      <c r="P69" s="271"/>
      <c r="Q69" s="272"/>
      <c r="R69" s="268"/>
      <c r="S69" s="268"/>
      <c r="T69" s="268"/>
      <c r="U69" s="273"/>
    </row>
    <row r="70" spans="1:21" x14ac:dyDescent="0.25">
      <c r="A70" s="175"/>
      <c r="B70" s="3" t="s">
        <v>21</v>
      </c>
      <c r="C70" s="3"/>
      <c r="D70" s="3">
        <v>0.5</v>
      </c>
      <c r="E70" s="3">
        <v>0.5</v>
      </c>
      <c r="F70" s="3"/>
      <c r="G70" s="3"/>
      <c r="H70" s="3"/>
      <c r="I70" s="3"/>
      <c r="J70" s="4"/>
      <c r="K70" s="2"/>
      <c r="L70" s="2"/>
      <c r="M70" s="274"/>
      <c r="N70" s="267"/>
      <c r="O70" s="271"/>
      <c r="P70" s="271"/>
      <c r="Q70" s="272"/>
      <c r="R70" s="268"/>
      <c r="S70" s="268"/>
      <c r="T70" s="268"/>
      <c r="U70" s="273"/>
    </row>
    <row r="71" spans="1:21" x14ac:dyDescent="0.25">
      <c r="A71" s="175"/>
      <c r="B71" s="3" t="s">
        <v>174</v>
      </c>
      <c r="C71" s="99"/>
      <c r="D71" s="99">
        <v>0.9</v>
      </c>
      <c r="E71" s="99">
        <v>0.9</v>
      </c>
      <c r="F71" s="3"/>
      <c r="G71" s="3"/>
      <c r="H71" s="3"/>
      <c r="I71" s="3"/>
      <c r="J71" s="4"/>
      <c r="K71" s="2"/>
      <c r="L71" s="2"/>
      <c r="M71" s="274"/>
      <c r="N71" s="267"/>
      <c r="O71" s="271"/>
      <c r="P71" s="271"/>
      <c r="Q71" s="272"/>
      <c r="R71" s="268"/>
      <c r="S71" s="268"/>
      <c r="T71" s="268"/>
      <c r="U71" s="273"/>
    </row>
    <row r="72" spans="1:21" x14ac:dyDescent="0.25">
      <c r="A72" s="175"/>
      <c r="B72" s="3" t="s">
        <v>28</v>
      </c>
      <c r="C72" s="99"/>
      <c r="D72" s="99">
        <v>12</v>
      </c>
      <c r="E72" s="99">
        <v>12</v>
      </c>
      <c r="F72" s="3"/>
      <c r="G72" s="3"/>
      <c r="H72" s="3"/>
      <c r="I72" s="3"/>
      <c r="J72" s="4"/>
      <c r="K72" s="2"/>
      <c r="L72" s="2"/>
      <c r="M72" s="274"/>
      <c r="N72" s="267"/>
      <c r="O72" s="271"/>
      <c r="P72" s="271"/>
      <c r="Q72" s="272"/>
      <c r="R72" s="268"/>
      <c r="S72" s="268"/>
      <c r="T72" s="268"/>
      <c r="U72" s="273"/>
    </row>
    <row r="73" spans="1:21" x14ac:dyDescent="0.25">
      <c r="A73" s="175"/>
      <c r="B73" s="3" t="s">
        <v>217</v>
      </c>
      <c r="C73" s="3"/>
      <c r="D73" s="3">
        <v>1.4</v>
      </c>
      <c r="E73" s="3">
        <v>1.4</v>
      </c>
      <c r="F73" s="3"/>
      <c r="G73" s="3"/>
      <c r="H73" s="3"/>
      <c r="I73" s="3"/>
      <c r="J73" s="4"/>
      <c r="K73" s="2"/>
      <c r="L73" s="2"/>
      <c r="M73" s="274"/>
      <c r="N73" s="267"/>
      <c r="O73" s="275"/>
      <c r="P73" s="271"/>
      <c r="Q73" s="272"/>
      <c r="R73" s="268"/>
      <c r="S73" s="268"/>
      <c r="T73" s="268"/>
      <c r="U73" s="273"/>
    </row>
    <row r="74" spans="1:21" x14ac:dyDescent="0.25">
      <c r="A74" s="175"/>
      <c r="B74" s="3" t="s">
        <v>413</v>
      </c>
      <c r="C74" s="3"/>
      <c r="D74" s="3"/>
      <c r="E74" s="3">
        <v>30</v>
      </c>
      <c r="F74" s="3"/>
      <c r="G74" s="3"/>
      <c r="H74" s="3"/>
      <c r="I74" s="3"/>
      <c r="J74" s="4"/>
      <c r="K74" s="2"/>
      <c r="L74" s="2"/>
      <c r="M74" s="274"/>
      <c r="N74" s="267"/>
      <c r="O74" s="271"/>
      <c r="P74" s="271"/>
      <c r="Q74" s="272"/>
      <c r="R74" s="268"/>
      <c r="S74" s="268"/>
      <c r="T74" s="268"/>
      <c r="U74" s="273"/>
    </row>
    <row r="75" spans="1:21" x14ac:dyDescent="0.25">
      <c r="A75" s="175"/>
      <c r="B75" s="3" t="s">
        <v>270</v>
      </c>
      <c r="C75" s="3"/>
      <c r="D75" s="3">
        <v>27.45</v>
      </c>
      <c r="E75" s="3">
        <v>27.18</v>
      </c>
      <c r="F75" s="3"/>
      <c r="G75" s="3"/>
      <c r="H75" s="3"/>
      <c r="I75" s="3"/>
      <c r="J75" s="4"/>
      <c r="K75" s="2"/>
      <c r="L75" s="2"/>
      <c r="M75" s="270"/>
      <c r="N75" s="267"/>
      <c r="O75" s="276"/>
      <c r="P75" s="276"/>
      <c r="Q75" s="272"/>
      <c r="R75" s="268"/>
      <c r="S75" s="268"/>
      <c r="T75" s="268"/>
      <c r="U75" s="273"/>
    </row>
    <row r="76" spans="1:21" x14ac:dyDescent="0.25">
      <c r="A76" s="175"/>
      <c r="B76" s="3" t="s">
        <v>40</v>
      </c>
      <c r="C76" s="3"/>
      <c r="D76" s="3">
        <v>1.5</v>
      </c>
      <c r="E76" s="3">
        <v>1.5</v>
      </c>
      <c r="F76" s="3"/>
      <c r="G76" s="3"/>
      <c r="H76" s="3"/>
      <c r="I76" s="3"/>
      <c r="J76" s="180"/>
      <c r="K76" s="2"/>
      <c r="L76" s="2"/>
      <c r="M76" s="270"/>
      <c r="N76" s="267"/>
      <c r="O76" s="276"/>
      <c r="P76" s="276"/>
      <c r="Q76" s="272"/>
      <c r="R76" s="268"/>
      <c r="S76" s="268"/>
      <c r="T76" s="268"/>
      <c r="U76" s="273"/>
    </row>
    <row r="77" spans="1:21" x14ac:dyDescent="0.25">
      <c r="A77" s="175"/>
      <c r="B77" s="3" t="s">
        <v>79</v>
      </c>
      <c r="C77" s="3"/>
      <c r="D77" s="3" t="s">
        <v>372</v>
      </c>
      <c r="E77" s="3">
        <v>1.2</v>
      </c>
      <c r="F77" s="3"/>
      <c r="G77" s="3"/>
      <c r="H77" s="3"/>
      <c r="I77" s="3"/>
      <c r="J77" s="180"/>
      <c r="K77" s="2"/>
      <c r="L77" s="2"/>
      <c r="M77" s="270"/>
      <c r="N77" s="267"/>
      <c r="O77" s="276"/>
      <c r="P77" s="276"/>
      <c r="Q77" s="272"/>
      <c r="R77" s="268"/>
      <c r="S77" s="268"/>
      <c r="T77" s="268"/>
      <c r="U77" s="273"/>
    </row>
    <row r="78" spans="1:21" x14ac:dyDescent="0.25">
      <c r="A78" s="175"/>
      <c r="B78" s="3" t="s">
        <v>57</v>
      </c>
      <c r="C78" s="3"/>
      <c r="D78" s="3">
        <v>1.2</v>
      </c>
      <c r="E78" s="3">
        <v>1.2</v>
      </c>
      <c r="F78" s="3"/>
      <c r="G78" s="3"/>
      <c r="H78" s="3"/>
      <c r="I78" s="3"/>
      <c r="J78" s="180"/>
      <c r="K78" s="2"/>
      <c r="L78" s="2"/>
      <c r="M78" s="270"/>
      <c r="N78" s="267"/>
      <c r="O78" s="276"/>
      <c r="P78" s="276"/>
      <c r="Q78" s="272"/>
      <c r="R78" s="268"/>
      <c r="S78" s="268"/>
      <c r="T78" s="268"/>
      <c r="U78" s="273"/>
    </row>
    <row r="79" spans="1:21" x14ac:dyDescent="0.25">
      <c r="A79" s="175"/>
      <c r="B79" s="3" t="s">
        <v>366</v>
      </c>
      <c r="C79" s="3"/>
      <c r="D79" s="3">
        <v>3.0000000000000001E-3</v>
      </c>
      <c r="E79" s="3">
        <v>3.0000000000000001E-3</v>
      </c>
      <c r="F79" s="3"/>
      <c r="G79" s="3"/>
      <c r="H79" s="3"/>
      <c r="I79" s="3"/>
      <c r="J79" s="180"/>
      <c r="K79" s="2"/>
      <c r="L79" s="2"/>
      <c r="M79" s="270"/>
      <c r="N79" s="267"/>
      <c r="O79" s="276"/>
      <c r="P79" s="276"/>
      <c r="Q79" s="272"/>
      <c r="R79" s="268"/>
      <c r="S79" s="268"/>
      <c r="T79" s="268"/>
      <c r="U79" s="273"/>
    </row>
    <row r="80" spans="1:21" x14ac:dyDescent="0.25">
      <c r="A80" s="175"/>
      <c r="B80" s="3" t="s">
        <v>178</v>
      </c>
      <c r="C80" s="3"/>
      <c r="D80" s="3">
        <v>0.2</v>
      </c>
      <c r="E80" s="3">
        <v>0.2</v>
      </c>
      <c r="F80" s="3"/>
      <c r="G80" s="3"/>
      <c r="H80" s="3"/>
      <c r="I80" s="3"/>
      <c r="J80" s="180"/>
      <c r="K80" s="2"/>
      <c r="L80" s="2"/>
      <c r="M80" s="270"/>
      <c r="N80" s="267"/>
      <c r="O80" s="276"/>
      <c r="P80" s="276"/>
      <c r="Q80" s="272"/>
      <c r="R80" s="268"/>
      <c r="S80" s="268"/>
      <c r="T80" s="268"/>
      <c r="U80" s="273"/>
    </row>
    <row r="81" spans="1:13" x14ac:dyDescent="0.25">
      <c r="A81" s="175"/>
      <c r="B81" s="3" t="s">
        <v>407</v>
      </c>
      <c r="C81" s="3"/>
      <c r="D81" s="3" t="s">
        <v>372</v>
      </c>
      <c r="E81" s="3">
        <v>1.3</v>
      </c>
      <c r="F81" s="3"/>
      <c r="G81" s="3"/>
      <c r="H81" s="3"/>
      <c r="I81" s="3"/>
      <c r="J81" s="180"/>
      <c r="K81" s="2"/>
      <c r="L81" s="2"/>
      <c r="M81" s="2"/>
    </row>
    <row r="82" spans="1:13" x14ac:dyDescent="0.25">
      <c r="A82" s="175"/>
      <c r="B82" s="181" t="s">
        <v>153</v>
      </c>
      <c r="C82" s="182">
        <v>200</v>
      </c>
      <c r="D82" s="183">
        <v>210</v>
      </c>
      <c r="E82" s="183">
        <v>200</v>
      </c>
      <c r="F82" s="184">
        <v>5.58</v>
      </c>
      <c r="G82" s="184">
        <v>6.38</v>
      </c>
      <c r="H82" s="184">
        <v>9.3800000000000008</v>
      </c>
      <c r="I82" s="184">
        <v>117.3</v>
      </c>
      <c r="J82" s="175" t="s">
        <v>432</v>
      </c>
      <c r="K82" s="2"/>
      <c r="L82" s="2"/>
      <c r="M82" s="2"/>
    </row>
    <row r="83" spans="1:13" x14ac:dyDescent="0.25">
      <c r="A83" s="5" t="s">
        <v>73</v>
      </c>
      <c r="B83" s="6"/>
      <c r="C83" s="9">
        <f>SUM(C64:C82)</f>
        <v>260</v>
      </c>
      <c r="D83" s="6"/>
      <c r="E83" s="6"/>
      <c r="F83" s="207">
        <f>SUM(F64:F82)</f>
        <v>12.66</v>
      </c>
      <c r="G83" s="207">
        <f>SUM(G64:G82)</f>
        <v>9</v>
      </c>
      <c r="H83" s="207">
        <f>SUM(H64:H82)</f>
        <v>51.120000000000005</v>
      </c>
      <c r="I83" s="207">
        <f>SUM(I64:I82)</f>
        <v>336.36</v>
      </c>
      <c r="J83" s="6"/>
      <c r="K83" s="2"/>
      <c r="L83" s="2"/>
      <c r="M83" s="2"/>
    </row>
    <row r="84" spans="1:13" ht="31.5" x14ac:dyDescent="0.25">
      <c r="A84" s="175" t="s">
        <v>74</v>
      </c>
      <c r="B84" s="123" t="s">
        <v>222</v>
      </c>
      <c r="C84" s="177">
        <v>70</v>
      </c>
      <c r="D84" s="175"/>
      <c r="E84" s="175"/>
      <c r="F84" s="277">
        <v>12.16</v>
      </c>
      <c r="G84" s="277">
        <v>10.64</v>
      </c>
      <c r="H84" s="277">
        <v>6.81</v>
      </c>
      <c r="I84" s="277">
        <v>171.27</v>
      </c>
      <c r="J84" s="175" t="s">
        <v>226</v>
      </c>
      <c r="K84" s="2"/>
      <c r="L84" s="2"/>
      <c r="M84" s="2"/>
    </row>
    <row r="85" spans="1:13" ht="31.5" x14ac:dyDescent="0.25">
      <c r="A85" s="175"/>
      <c r="B85" s="151" t="s">
        <v>223</v>
      </c>
      <c r="C85" s="177"/>
      <c r="D85" s="178">
        <v>83</v>
      </c>
      <c r="E85" s="178">
        <v>59</v>
      </c>
      <c r="F85" s="277"/>
      <c r="G85" s="277"/>
      <c r="H85" s="277"/>
      <c r="I85" s="277"/>
      <c r="J85" s="4" t="s">
        <v>17</v>
      </c>
      <c r="K85" s="2"/>
      <c r="L85" s="2"/>
      <c r="M85" s="2"/>
    </row>
    <row r="86" spans="1:13" x14ac:dyDescent="0.25">
      <c r="A86" s="175"/>
      <c r="B86" s="151" t="s">
        <v>224</v>
      </c>
      <c r="C86" s="177"/>
      <c r="D86" s="178">
        <v>9</v>
      </c>
      <c r="E86" s="178">
        <v>9</v>
      </c>
      <c r="F86" s="277"/>
      <c r="G86" s="277"/>
      <c r="H86" s="277"/>
      <c r="I86" s="277"/>
      <c r="J86" s="4"/>
      <c r="K86" s="2"/>
      <c r="L86" s="2"/>
      <c r="M86" s="2"/>
    </row>
    <row r="87" spans="1:13" x14ac:dyDescent="0.25">
      <c r="A87" s="175"/>
      <c r="B87" s="151" t="s">
        <v>147</v>
      </c>
      <c r="C87" s="177"/>
      <c r="D87" s="178" t="s">
        <v>225</v>
      </c>
      <c r="E87" s="178">
        <v>6</v>
      </c>
      <c r="F87" s="277"/>
      <c r="G87" s="277"/>
      <c r="H87" s="277"/>
      <c r="I87" s="277"/>
      <c r="J87" s="4"/>
      <c r="K87" s="2"/>
      <c r="L87" s="2"/>
      <c r="M87" s="2"/>
    </row>
    <row r="88" spans="1:13" x14ac:dyDescent="0.25">
      <c r="A88" s="175"/>
      <c r="B88" s="151" t="s">
        <v>146</v>
      </c>
      <c r="C88" s="177"/>
      <c r="D88" s="178">
        <v>15</v>
      </c>
      <c r="E88" s="178">
        <v>15</v>
      </c>
      <c r="F88" s="277"/>
      <c r="G88" s="277"/>
      <c r="H88" s="277"/>
      <c r="I88" s="277"/>
      <c r="J88" s="4"/>
      <c r="K88" s="2"/>
      <c r="L88" s="2"/>
      <c r="M88" s="2"/>
    </row>
    <row r="89" spans="1:13" x14ac:dyDescent="0.25">
      <c r="A89" s="175"/>
      <c r="B89" s="151" t="s">
        <v>106</v>
      </c>
      <c r="C89" s="177"/>
      <c r="D89" s="178">
        <v>3</v>
      </c>
      <c r="E89" s="178">
        <v>3</v>
      </c>
      <c r="F89" s="277"/>
      <c r="G89" s="277"/>
      <c r="H89" s="277"/>
      <c r="I89" s="277"/>
      <c r="J89" s="4"/>
      <c r="K89" s="2"/>
      <c r="L89" s="2"/>
      <c r="M89" s="2"/>
    </row>
    <row r="90" spans="1:13" x14ac:dyDescent="0.25">
      <c r="A90" s="175"/>
      <c r="B90" s="99" t="s">
        <v>21</v>
      </c>
      <c r="C90" s="177"/>
      <c r="D90" s="178">
        <v>0.7</v>
      </c>
      <c r="E90" s="178">
        <v>0.7</v>
      </c>
      <c r="F90" s="277"/>
      <c r="G90" s="277"/>
      <c r="H90" s="277"/>
      <c r="I90" s="277"/>
      <c r="J90" s="180"/>
      <c r="K90" s="2"/>
      <c r="L90" s="2"/>
      <c r="M90" s="2"/>
    </row>
    <row r="91" spans="1:13" ht="28.5" customHeight="1" x14ac:dyDescent="0.25">
      <c r="A91" s="175"/>
      <c r="B91" s="278" t="s">
        <v>295</v>
      </c>
      <c r="C91" s="255">
        <v>150</v>
      </c>
      <c r="D91" s="256"/>
      <c r="E91" s="256"/>
      <c r="F91" s="255">
        <v>2.97</v>
      </c>
      <c r="G91" s="255">
        <v>10.92</v>
      </c>
      <c r="H91" s="255">
        <v>19.14</v>
      </c>
      <c r="I91" s="255">
        <v>205.41</v>
      </c>
      <c r="J91" s="279" t="s">
        <v>297</v>
      </c>
      <c r="K91" s="2"/>
      <c r="L91" s="2"/>
      <c r="M91" s="2"/>
    </row>
    <row r="92" spans="1:13" x14ac:dyDescent="0.25">
      <c r="A92" s="175"/>
      <c r="B92" s="280" t="s">
        <v>48</v>
      </c>
      <c r="C92" s="255"/>
      <c r="D92" s="256">
        <v>148</v>
      </c>
      <c r="E92" s="256">
        <v>111</v>
      </c>
      <c r="F92" s="255"/>
      <c r="G92" s="255"/>
      <c r="H92" s="255"/>
      <c r="I92" s="255"/>
      <c r="J92" s="281" t="s">
        <v>43</v>
      </c>
      <c r="K92" s="2"/>
      <c r="L92" s="2"/>
      <c r="M92" s="2"/>
    </row>
    <row r="93" spans="1:13" x14ac:dyDescent="0.25">
      <c r="A93" s="175"/>
      <c r="B93" s="280" t="s">
        <v>51</v>
      </c>
      <c r="C93" s="255"/>
      <c r="D93" s="256">
        <v>6</v>
      </c>
      <c r="E93" s="256">
        <v>6</v>
      </c>
      <c r="F93" s="255"/>
      <c r="G93" s="255"/>
      <c r="H93" s="255"/>
      <c r="I93" s="255"/>
      <c r="J93" s="281"/>
      <c r="K93" s="2"/>
      <c r="L93" s="2"/>
      <c r="M93" s="2"/>
    </row>
    <row r="94" spans="1:13" x14ac:dyDescent="0.25">
      <c r="A94" s="175"/>
      <c r="B94" s="280" t="s">
        <v>50</v>
      </c>
      <c r="C94" s="255"/>
      <c r="D94" s="256">
        <v>36</v>
      </c>
      <c r="E94" s="256">
        <v>30</v>
      </c>
      <c r="F94" s="255"/>
      <c r="G94" s="255"/>
      <c r="H94" s="255"/>
      <c r="I94" s="255"/>
      <c r="J94" s="281"/>
      <c r="K94" s="2"/>
      <c r="L94" s="2"/>
      <c r="M94" s="2"/>
    </row>
    <row r="95" spans="1:13" x14ac:dyDescent="0.25">
      <c r="A95" s="175"/>
      <c r="B95" s="280" t="s">
        <v>23</v>
      </c>
      <c r="C95" s="255"/>
      <c r="D95" s="256">
        <v>3.75</v>
      </c>
      <c r="E95" s="256">
        <v>3.75</v>
      </c>
      <c r="F95" s="255"/>
      <c r="G95" s="255"/>
      <c r="H95" s="255"/>
      <c r="I95" s="255"/>
      <c r="J95" s="281"/>
      <c r="K95" s="2"/>
      <c r="L95" s="2"/>
      <c r="M95" s="2"/>
    </row>
    <row r="96" spans="1:13" ht="18.75" customHeight="1" x14ac:dyDescent="0.25">
      <c r="A96" s="175"/>
      <c r="B96" s="280" t="s">
        <v>165</v>
      </c>
      <c r="C96" s="255"/>
      <c r="D96" s="256"/>
      <c r="E96" s="256">
        <v>15</v>
      </c>
      <c r="F96" s="255"/>
      <c r="G96" s="255"/>
      <c r="H96" s="255"/>
      <c r="I96" s="255"/>
      <c r="J96" s="281"/>
      <c r="K96" s="2"/>
      <c r="L96" s="2"/>
      <c r="M96" s="2"/>
    </row>
    <row r="97" spans="1:13" x14ac:dyDescent="0.25">
      <c r="A97" s="175"/>
      <c r="B97" s="280" t="s">
        <v>21</v>
      </c>
      <c r="C97" s="255"/>
      <c r="D97" s="256">
        <v>0.5</v>
      </c>
      <c r="E97" s="256">
        <v>0.5</v>
      </c>
      <c r="F97" s="255"/>
      <c r="G97" s="255"/>
      <c r="H97" s="255"/>
      <c r="I97" s="255"/>
      <c r="J97" s="281"/>
      <c r="K97" s="2"/>
      <c r="L97" s="2"/>
      <c r="M97" s="2"/>
    </row>
    <row r="98" spans="1:13" ht="15.75" customHeight="1" x14ac:dyDescent="0.25">
      <c r="A98" s="175"/>
      <c r="B98" s="282" t="s">
        <v>296</v>
      </c>
      <c r="C98" s="255"/>
      <c r="D98" s="256"/>
      <c r="E98" s="255">
        <v>40</v>
      </c>
      <c r="F98" s="255"/>
      <c r="G98" s="255"/>
      <c r="H98" s="255"/>
      <c r="I98" s="255"/>
      <c r="J98" s="281"/>
      <c r="K98" s="2"/>
      <c r="L98" s="2"/>
      <c r="M98" s="2"/>
    </row>
    <row r="99" spans="1:13" x14ac:dyDescent="0.25">
      <c r="A99" s="175"/>
      <c r="B99" s="280" t="s">
        <v>57</v>
      </c>
      <c r="C99" s="255"/>
      <c r="D99" s="256">
        <v>2</v>
      </c>
      <c r="E99" s="256">
        <v>2</v>
      </c>
      <c r="F99" s="255"/>
      <c r="G99" s="255"/>
      <c r="H99" s="255"/>
      <c r="I99" s="255"/>
      <c r="J99" s="281"/>
      <c r="K99" s="2"/>
      <c r="L99" s="2"/>
      <c r="M99" s="2"/>
    </row>
    <row r="100" spans="1:13" x14ac:dyDescent="0.25">
      <c r="A100" s="175"/>
      <c r="B100" s="280" t="s">
        <v>23</v>
      </c>
      <c r="C100" s="255"/>
      <c r="D100" s="256">
        <v>2</v>
      </c>
      <c r="E100" s="256">
        <v>2</v>
      </c>
      <c r="F100" s="255"/>
      <c r="G100" s="255"/>
      <c r="H100" s="255"/>
      <c r="I100" s="255"/>
      <c r="J100" s="281"/>
      <c r="K100" s="2"/>
      <c r="L100" s="2"/>
      <c r="M100" s="2"/>
    </row>
    <row r="101" spans="1:13" x14ac:dyDescent="0.25">
      <c r="A101" s="175"/>
      <c r="B101" s="280" t="s">
        <v>56</v>
      </c>
      <c r="C101" s="255"/>
      <c r="D101" s="256">
        <v>2.4</v>
      </c>
      <c r="E101" s="256">
        <v>2.4</v>
      </c>
      <c r="F101" s="255"/>
      <c r="G101" s="255"/>
      <c r="H101" s="255"/>
      <c r="I101" s="255"/>
      <c r="J101" s="281"/>
      <c r="K101" s="2"/>
      <c r="L101" s="2"/>
      <c r="M101" s="2"/>
    </row>
    <row r="102" spans="1:13" x14ac:dyDescent="0.25">
      <c r="A102" s="175"/>
      <c r="B102" s="280" t="s">
        <v>20</v>
      </c>
      <c r="C102" s="255"/>
      <c r="D102" s="256">
        <v>0.72</v>
      </c>
      <c r="E102" s="256">
        <v>0.72</v>
      </c>
      <c r="F102" s="255"/>
      <c r="G102" s="255"/>
      <c r="H102" s="255"/>
      <c r="I102" s="255"/>
      <c r="J102" s="281"/>
      <c r="K102" s="2"/>
      <c r="L102" s="2"/>
      <c r="M102" s="2"/>
    </row>
    <row r="103" spans="1:13" x14ac:dyDescent="0.25">
      <c r="A103" s="175"/>
      <c r="B103" s="280" t="s">
        <v>21</v>
      </c>
      <c r="C103" s="255"/>
      <c r="D103" s="256">
        <v>0.3</v>
      </c>
      <c r="E103" s="256">
        <v>0.3</v>
      </c>
      <c r="F103" s="255"/>
      <c r="G103" s="255"/>
      <c r="H103" s="255"/>
      <c r="I103" s="255"/>
      <c r="J103" s="283"/>
      <c r="K103" s="2"/>
      <c r="L103" s="2"/>
      <c r="M103" s="2"/>
    </row>
    <row r="104" spans="1:13" x14ac:dyDescent="0.25">
      <c r="A104" s="175"/>
      <c r="B104" s="280" t="s">
        <v>28</v>
      </c>
      <c r="C104" s="255"/>
      <c r="D104" s="256">
        <v>20</v>
      </c>
      <c r="E104" s="256">
        <v>20</v>
      </c>
      <c r="F104" s="255"/>
      <c r="G104" s="255"/>
      <c r="H104" s="255"/>
      <c r="I104" s="255"/>
      <c r="J104" s="283"/>
      <c r="K104" s="2"/>
      <c r="L104" s="2"/>
      <c r="M104" s="2"/>
    </row>
    <row r="105" spans="1:13" x14ac:dyDescent="0.25">
      <c r="A105" s="3"/>
      <c r="B105" s="71" t="s">
        <v>229</v>
      </c>
      <c r="C105" s="101">
        <v>200</v>
      </c>
      <c r="D105" s="150"/>
      <c r="E105" s="150"/>
      <c r="F105" s="70">
        <v>0.125</v>
      </c>
      <c r="G105" s="70">
        <v>0</v>
      </c>
      <c r="H105" s="70">
        <v>22.63</v>
      </c>
      <c r="I105" s="70">
        <v>88.25</v>
      </c>
      <c r="J105" s="170"/>
      <c r="K105" s="2"/>
      <c r="L105" s="2"/>
      <c r="M105" s="2"/>
    </row>
    <row r="106" spans="1:13" x14ac:dyDescent="0.25">
      <c r="A106" s="3"/>
      <c r="B106" s="3" t="s">
        <v>230</v>
      </c>
      <c r="C106" s="150"/>
      <c r="D106" s="150">
        <v>25</v>
      </c>
      <c r="E106" s="150">
        <v>25</v>
      </c>
      <c r="F106" s="70"/>
      <c r="G106" s="70"/>
      <c r="H106" s="70"/>
      <c r="I106" s="70"/>
      <c r="J106" s="170"/>
      <c r="K106" s="2"/>
      <c r="L106" s="2"/>
      <c r="M106" s="2"/>
    </row>
    <row r="107" spans="1:13" x14ac:dyDescent="0.25">
      <c r="A107" s="3"/>
      <c r="B107" s="3" t="s">
        <v>201</v>
      </c>
      <c r="C107" s="150"/>
      <c r="D107" s="150">
        <v>185</v>
      </c>
      <c r="E107" s="150">
        <v>185</v>
      </c>
      <c r="F107" s="70"/>
      <c r="G107" s="70"/>
      <c r="H107" s="70"/>
      <c r="I107" s="70"/>
      <c r="J107" s="99"/>
      <c r="K107" s="2"/>
      <c r="L107" s="2"/>
      <c r="M107" s="2"/>
    </row>
    <row r="108" spans="1:13" x14ac:dyDescent="0.25">
      <c r="A108" s="3"/>
      <c r="B108" s="118" t="s">
        <v>305</v>
      </c>
      <c r="C108" s="101">
        <v>100</v>
      </c>
      <c r="D108" s="150">
        <v>114</v>
      </c>
      <c r="E108" s="150">
        <f>C108</f>
        <v>100</v>
      </c>
      <c r="F108" s="101">
        <f>C108*0.44/K108</f>
        <v>0.4</v>
      </c>
      <c r="G108" s="101">
        <f>C108*0.44/K108</f>
        <v>0.4</v>
      </c>
      <c r="H108" s="101">
        <f>C108*10.78/K108</f>
        <v>9.8000000000000007</v>
      </c>
      <c r="I108" s="101">
        <v>45</v>
      </c>
      <c r="J108" s="3"/>
      <c r="K108" s="2">
        <v>110</v>
      </c>
      <c r="L108" s="2"/>
      <c r="M108" s="2"/>
    </row>
    <row r="109" spans="1:13" x14ac:dyDescent="0.25">
      <c r="A109" s="3"/>
      <c r="B109" s="118" t="s">
        <v>29</v>
      </c>
      <c r="C109" s="152">
        <v>20</v>
      </c>
      <c r="D109" s="153">
        <v>20</v>
      </c>
      <c r="E109" s="153">
        <v>20</v>
      </c>
      <c r="F109" s="101">
        <v>1.52</v>
      </c>
      <c r="G109" s="101">
        <v>0.18</v>
      </c>
      <c r="H109" s="101">
        <v>9.34</v>
      </c>
      <c r="I109" s="101">
        <v>46.2</v>
      </c>
      <c r="J109" s="3"/>
      <c r="K109" s="2"/>
      <c r="L109" s="2"/>
      <c r="M109" s="2"/>
    </row>
    <row r="110" spans="1:13" x14ac:dyDescent="0.25">
      <c r="A110" s="3"/>
      <c r="B110" s="123" t="s">
        <v>85</v>
      </c>
      <c r="C110" s="152">
        <v>20</v>
      </c>
      <c r="D110" s="153">
        <v>20</v>
      </c>
      <c r="E110" s="153">
        <v>20</v>
      </c>
      <c r="F110" s="152">
        <v>1.54</v>
      </c>
      <c r="G110" s="152">
        <v>0.28000000000000003</v>
      </c>
      <c r="H110" s="152">
        <v>7.52</v>
      </c>
      <c r="I110" s="152">
        <v>40.200000000000003</v>
      </c>
      <c r="J110" s="3"/>
      <c r="K110" s="2"/>
      <c r="L110" s="2"/>
      <c r="M110" s="2"/>
    </row>
    <row r="111" spans="1:13" x14ac:dyDescent="0.25">
      <c r="A111" s="5" t="s">
        <v>82</v>
      </c>
      <c r="B111" s="5"/>
      <c r="C111" s="9">
        <f>SUM(C84:C110)</f>
        <v>560</v>
      </c>
      <c r="D111" s="5"/>
      <c r="E111" s="5"/>
      <c r="F111" s="207">
        <f>SUM(F84:F110)</f>
        <v>18.715</v>
      </c>
      <c r="G111" s="207">
        <f>SUM(G84:G110)</f>
        <v>22.42</v>
      </c>
      <c r="H111" s="207">
        <f>SUM(H84:H110)</f>
        <v>75.239999999999995</v>
      </c>
      <c r="I111" s="207">
        <f>SUM(I84:I110)</f>
        <v>596.33000000000004</v>
      </c>
      <c r="J111" s="5"/>
      <c r="K111" s="2"/>
      <c r="L111" s="2"/>
      <c r="M111" s="2"/>
    </row>
    <row r="112" spans="1:13" x14ac:dyDescent="0.25">
      <c r="A112" s="14" t="s">
        <v>83</v>
      </c>
      <c r="B112" s="14"/>
      <c r="C112" s="14"/>
      <c r="D112" s="14"/>
      <c r="E112" s="14"/>
      <c r="F112" s="15">
        <f>F22+F24+F63+F83+F111</f>
        <v>83.558000000000007</v>
      </c>
      <c r="G112" s="15">
        <f>G22+G24+G63+G83+G111</f>
        <v>87.509</v>
      </c>
      <c r="H112" s="15">
        <f>H22+H24+H63+H83+H111</f>
        <v>266.76</v>
      </c>
      <c r="I112" s="15">
        <f>I22+I24+I63+I83+I111</f>
        <v>2214.8000000000002</v>
      </c>
      <c r="J112" s="14"/>
      <c r="K112" s="2"/>
      <c r="L112" s="2"/>
      <c r="M112" s="2"/>
    </row>
    <row r="113" spans="1:13" ht="16.5" thickBot="1" x14ac:dyDescent="0.3">
      <c r="J113" s="2"/>
      <c r="K113" s="2"/>
      <c r="L113" s="2"/>
      <c r="M113" s="2"/>
    </row>
    <row r="114" spans="1:13" ht="16.5" thickBot="1" x14ac:dyDescent="0.3">
      <c r="A114" s="214" t="s">
        <v>133</v>
      </c>
      <c r="B114" s="215" t="s">
        <v>134</v>
      </c>
      <c r="C114" s="216" t="s">
        <v>135</v>
      </c>
      <c r="D114" s="217" t="s">
        <v>136</v>
      </c>
      <c r="E114" s="218"/>
      <c r="F114" s="218"/>
      <c r="G114" s="218"/>
      <c r="H114" s="218"/>
      <c r="J114" s="2"/>
      <c r="K114" s="2"/>
      <c r="L114" s="2"/>
      <c r="M114" s="2"/>
    </row>
    <row r="115" spans="1:13" x14ac:dyDescent="0.25">
      <c r="A115" s="219" t="s">
        <v>137</v>
      </c>
      <c r="B115" s="220">
        <f>I22</f>
        <v>351.88000000000005</v>
      </c>
      <c r="C115" s="221">
        <f>B115/B120*100</f>
        <v>15.887664800433448</v>
      </c>
      <c r="D115" s="222">
        <v>0.2</v>
      </c>
      <c r="E115" s="104"/>
      <c r="F115" s="104"/>
      <c r="G115" s="223"/>
      <c r="H115" s="224"/>
      <c r="J115" s="2"/>
      <c r="K115" s="2"/>
      <c r="L115" s="2"/>
      <c r="M115" s="2"/>
    </row>
    <row r="116" spans="1:13" x14ac:dyDescent="0.25">
      <c r="A116" s="219" t="s">
        <v>138</v>
      </c>
      <c r="B116" s="220">
        <f>I24</f>
        <v>92</v>
      </c>
      <c r="C116" s="221">
        <f>B116/B120*100</f>
        <v>4.1538739389561128</v>
      </c>
      <c r="D116" s="222">
        <v>0.05</v>
      </c>
      <c r="E116" s="104"/>
      <c r="F116" s="104"/>
      <c r="G116" s="223"/>
      <c r="H116" s="224"/>
      <c r="J116" s="2"/>
      <c r="K116" s="2"/>
      <c r="L116" s="2"/>
      <c r="M116" s="2"/>
    </row>
    <row r="117" spans="1:13" x14ac:dyDescent="0.25">
      <c r="A117" s="225" t="s">
        <v>139</v>
      </c>
      <c r="B117" s="226">
        <f>I63</f>
        <v>838.23000000000013</v>
      </c>
      <c r="C117" s="227">
        <f>B117/B120*100</f>
        <v>37.846758172295466</v>
      </c>
      <c r="D117" s="228">
        <v>0.35</v>
      </c>
      <c r="E117" s="104"/>
      <c r="F117" s="104"/>
      <c r="G117" s="223"/>
      <c r="H117" s="229"/>
      <c r="J117" s="2"/>
      <c r="K117" s="2"/>
      <c r="L117" s="2"/>
      <c r="M117" s="2"/>
    </row>
    <row r="118" spans="1:13" x14ac:dyDescent="0.25">
      <c r="A118" s="225" t="s">
        <v>140</v>
      </c>
      <c r="B118" s="226">
        <f>I83</f>
        <v>336.36</v>
      </c>
      <c r="C118" s="227">
        <f>B118/B120*100</f>
        <v>15.186924327253024</v>
      </c>
      <c r="D118" s="228">
        <v>0.15</v>
      </c>
      <c r="E118" s="104"/>
      <c r="F118" s="104"/>
      <c r="G118" s="223"/>
      <c r="H118" s="224"/>
      <c r="J118" s="2"/>
      <c r="K118" s="2"/>
      <c r="L118" s="2"/>
      <c r="M118" s="2"/>
    </row>
    <row r="119" spans="1:13" ht="16.5" thickBot="1" x14ac:dyDescent="0.3">
      <c r="A119" s="225" t="s">
        <v>141</v>
      </c>
      <c r="B119" s="226">
        <f>I111</f>
        <v>596.33000000000004</v>
      </c>
      <c r="C119" s="227">
        <f>B119/B120*100</f>
        <v>26.924778761061948</v>
      </c>
      <c r="D119" s="228">
        <v>0.25</v>
      </c>
      <c r="E119" s="104"/>
      <c r="F119" s="104"/>
      <c r="G119" s="223"/>
      <c r="H119" s="224"/>
      <c r="J119" s="2"/>
      <c r="K119" s="2"/>
      <c r="L119" s="2"/>
      <c r="M119" s="2"/>
    </row>
    <row r="120" spans="1:13" ht="16.5" thickBot="1" x14ac:dyDescent="0.3">
      <c r="A120" s="230" t="s">
        <v>142</v>
      </c>
      <c r="B120" s="231">
        <f>SUM(B115:B119)</f>
        <v>2214.8000000000002</v>
      </c>
      <c r="C120" s="232"/>
      <c r="D120" s="233"/>
      <c r="E120" s="104"/>
      <c r="F120" s="104"/>
      <c r="G120" s="104"/>
      <c r="H120" s="104"/>
      <c r="J120" s="2"/>
      <c r="K120" s="2"/>
      <c r="L120" s="2"/>
      <c r="M120" s="2"/>
    </row>
    <row r="121" spans="1:13" x14ac:dyDescent="0.25">
      <c r="J121" s="2"/>
      <c r="K121" s="2"/>
      <c r="L121" s="2"/>
      <c r="M121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27"/>
  <sheetViews>
    <sheetView view="pageBreakPreview" topLeftCell="A109" zoomScale="106" zoomScaleSheetLayoutView="106" workbookViewId="0">
      <selection activeCell="K10" sqref="K10"/>
    </sheetView>
  </sheetViews>
  <sheetFormatPr defaultRowHeight="15.75" x14ac:dyDescent="0.25"/>
  <cols>
    <col min="1" max="1" width="16.85546875" style="189" customWidth="1"/>
    <col min="2" max="2" width="24.5703125" style="189" customWidth="1"/>
    <col min="3" max="9" width="9.140625" style="189"/>
    <col min="10" max="10" width="14.85546875" style="189" customWidth="1"/>
    <col min="11" max="16384" width="9.140625" style="189"/>
  </cols>
  <sheetData>
    <row r="1" spans="1:13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</row>
    <row r="2" spans="1:13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</row>
    <row r="5" spans="1:13" x14ac:dyDescent="0.25">
      <c r="A5" s="332"/>
      <c r="B5" s="332"/>
      <c r="C5" s="332"/>
      <c r="D5" s="188" t="s">
        <v>11</v>
      </c>
      <c r="E5" s="188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</row>
    <row r="6" spans="1:13" ht="31.5" x14ac:dyDescent="0.25">
      <c r="A6" s="186" t="s">
        <v>232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</row>
    <row r="7" spans="1:13" ht="47.25" x14ac:dyDescent="0.25">
      <c r="A7" s="4" t="s">
        <v>15</v>
      </c>
      <c r="B7" s="123" t="s">
        <v>233</v>
      </c>
      <c r="C7" s="101">
        <v>200</v>
      </c>
      <c r="D7" s="101"/>
      <c r="E7" s="101"/>
      <c r="F7" s="101">
        <v>5.58</v>
      </c>
      <c r="G7" s="101">
        <v>6.12</v>
      </c>
      <c r="H7" s="101">
        <v>19.72</v>
      </c>
      <c r="I7" s="101">
        <v>156.08000000000001</v>
      </c>
      <c r="J7" s="4" t="s">
        <v>234</v>
      </c>
      <c r="K7" s="2"/>
      <c r="L7" s="2"/>
      <c r="M7" s="2"/>
    </row>
    <row r="8" spans="1:13" x14ac:dyDescent="0.25">
      <c r="A8" s="3"/>
      <c r="B8" s="99" t="s">
        <v>27</v>
      </c>
      <c r="C8" s="150"/>
      <c r="D8" s="150">
        <v>140</v>
      </c>
      <c r="E8" s="150">
        <v>140</v>
      </c>
      <c r="F8" s="150"/>
      <c r="G8" s="150"/>
      <c r="H8" s="150"/>
      <c r="I8" s="150"/>
      <c r="J8" s="4" t="s">
        <v>17</v>
      </c>
      <c r="K8" s="2"/>
      <c r="L8" s="2"/>
      <c r="M8" s="2"/>
    </row>
    <row r="9" spans="1:13" x14ac:dyDescent="0.25">
      <c r="A9" s="3"/>
      <c r="B9" s="99" t="s">
        <v>28</v>
      </c>
      <c r="C9" s="150"/>
      <c r="D9" s="150">
        <v>44</v>
      </c>
      <c r="E9" s="150">
        <v>44</v>
      </c>
      <c r="F9" s="150"/>
      <c r="G9" s="150"/>
      <c r="H9" s="150"/>
      <c r="I9" s="150"/>
      <c r="J9" s="3"/>
      <c r="K9" s="2"/>
      <c r="L9" s="2"/>
      <c r="M9" s="2"/>
    </row>
    <row r="10" spans="1:13" x14ac:dyDescent="0.25">
      <c r="A10" s="3"/>
      <c r="B10" s="99" t="s">
        <v>23</v>
      </c>
      <c r="C10" s="171"/>
      <c r="D10" s="150">
        <v>2</v>
      </c>
      <c r="E10" s="150">
        <v>2</v>
      </c>
      <c r="F10" s="150"/>
      <c r="G10" s="150"/>
      <c r="H10" s="150"/>
      <c r="I10" s="150"/>
      <c r="J10" s="3"/>
      <c r="K10" s="2"/>
      <c r="L10" s="2"/>
      <c r="M10" s="2"/>
    </row>
    <row r="11" spans="1:13" x14ac:dyDescent="0.25">
      <c r="A11" s="3"/>
      <c r="B11" s="99" t="s">
        <v>20</v>
      </c>
      <c r="C11" s="150"/>
      <c r="D11" s="150">
        <v>2</v>
      </c>
      <c r="E11" s="150">
        <v>2</v>
      </c>
      <c r="F11" s="150"/>
      <c r="G11" s="150"/>
      <c r="H11" s="150"/>
      <c r="I11" s="150"/>
      <c r="J11" s="3"/>
      <c r="K11" s="2"/>
      <c r="L11" s="2"/>
      <c r="M11" s="2"/>
    </row>
    <row r="12" spans="1:13" x14ac:dyDescent="0.25">
      <c r="A12" s="3"/>
      <c r="B12" s="99" t="s">
        <v>187</v>
      </c>
      <c r="C12" s="150"/>
      <c r="D12" s="150">
        <v>16</v>
      </c>
      <c r="E12" s="150">
        <v>16</v>
      </c>
      <c r="F12" s="150"/>
      <c r="G12" s="150"/>
      <c r="H12" s="150"/>
      <c r="I12" s="150"/>
      <c r="J12" s="3"/>
      <c r="K12" s="2"/>
      <c r="L12" s="2"/>
      <c r="M12" s="2"/>
    </row>
    <row r="13" spans="1:13" x14ac:dyDescent="0.25">
      <c r="A13" s="3"/>
      <c r="B13" s="99" t="s">
        <v>21</v>
      </c>
      <c r="C13" s="150"/>
      <c r="D13" s="150">
        <v>0.8</v>
      </c>
      <c r="E13" s="150">
        <v>0.8</v>
      </c>
      <c r="F13" s="150"/>
      <c r="G13" s="150"/>
      <c r="H13" s="150"/>
      <c r="I13" s="150"/>
      <c r="J13" s="3"/>
      <c r="K13" s="2"/>
      <c r="L13" s="2"/>
      <c r="M13" s="2"/>
    </row>
    <row r="14" spans="1:13" x14ac:dyDescent="0.25">
      <c r="A14" s="3"/>
      <c r="B14" s="118" t="s">
        <v>24</v>
      </c>
      <c r="C14" s="152">
        <v>15</v>
      </c>
      <c r="D14" s="153">
        <v>16.5</v>
      </c>
      <c r="E14" s="153">
        <v>15</v>
      </c>
      <c r="F14" s="101">
        <v>3.9</v>
      </c>
      <c r="G14" s="101">
        <v>4.0199999999999996</v>
      </c>
      <c r="H14" s="101">
        <v>0</v>
      </c>
      <c r="I14" s="101">
        <v>52.8</v>
      </c>
      <c r="J14" s="3"/>
      <c r="K14" s="2"/>
      <c r="L14" s="2"/>
      <c r="M14" s="2"/>
    </row>
    <row r="15" spans="1:13" x14ac:dyDescent="0.25">
      <c r="A15" s="3"/>
      <c r="B15" s="118" t="s">
        <v>235</v>
      </c>
      <c r="C15" s="101">
        <v>200</v>
      </c>
      <c r="D15" s="101"/>
      <c r="E15" s="101"/>
      <c r="F15" s="152">
        <v>3.76</v>
      </c>
      <c r="G15" s="152">
        <v>3.92</v>
      </c>
      <c r="H15" s="152">
        <v>25.94</v>
      </c>
      <c r="I15" s="152">
        <v>153.91999999999999</v>
      </c>
      <c r="J15" s="4" t="s">
        <v>237</v>
      </c>
      <c r="K15" s="2"/>
      <c r="L15" s="2"/>
      <c r="M15" s="2"/>
    </row>
    <row r="16" spans="1:13" x14ac:dyDescent="0.25">
      <c r="A16" s="3"/>
      <c r="B16" s="99" t="s">
        <v>236</v>
      </c>
      <c r="C16" s="150"/>
      <c r="D16" s="150">
        <v>3</v>
      </c>
      <c r="E16" s="150">
        <v>3</v>
      </c>
      <c r="F16" s="152"/>
      <c r="G16" s="152"/>
      <c r="H16" s="152"/>
      <c r="I16" s="152"/>
      <c r="J16" s="4" t="s">
        <v>17</v>
      </c>
      <c r="K16" s="2"/>
      <c r="L16" s="2"/>
      <c r="M16" s="2"/>
    </row>
    <row r="17" spans="1:13" x14ac:dyDescent="0.25">
      <c r="A17" s="3"/>
      <c r="B17" s="99" t="s">
        <v>27</v>
      </c>
      <c r="C17" s="150"/>
      <c r="D17" s="150">
        <v>100</v>
      </c>
      <c r="E17" s="150">
        <v>100</v>
      </c>
      <c r="F17" s="152"/>
      <c r="G17" s="152"/>
      <c r="H17" s="152"/>
      <c r="I17" s="152"/>
      <c r="J17" s="3"/>
      <c r="K17" s="2"/>
      <c r="L17" s="2"/>
      <c r="M17" s="2"/>
    </row>
    <row r="18" spans="1:13" x14ac:dyDescent="0.25">
      <c r="A18" s="3"/>
      <c r="B18" s="99" t="s">
        <v>20</v>
      </c>
      <c r="C18" s="150"/>
      <c r="D18" s="150">
        <v>20</v>
      </c>
      <c r="E18" s="150">
        <v>20</v>
      </c>
      <c r="F18" s="152"/>
      <c r="G18" s="152"/>
      <c r="H18" s="152"/>
      <c r="I18" s="152"/>
      <c r="J18" s="3"/>
      <c r="K18" s="2"/>
      <c r="L18" s="2"/>
      <c r="M18" s="2"/>
    </row>
    <row r="19" spans="1:13" x14ac:dyDescent="0.25">
      <c r="A19" s="3"/>
      <c r="B19" s="99" t="s">
        <v>28</v>
      </c>
      <c r="C19" s="150"/>
      <c r="D19" s="150">
        <v>110</v>
      </c>
      <c r="E19" s="150">
        <v>110</v>
      </c>
      <c r="F19" s="152"/>
      <c r="G19" s="152"/>
      <c r="H19" s="152"/>
      <c r="I19" s="152"/>
      <c r="J19" s="3"/>
      <c r="K19" s="2"/>
      <c r="L19" s="2"/>
      <c r="M19" s="2"/>
    </row>
    <row r="20" spans="1:13" x14ac:dyDescent="0.25">
      <c r="A20" s="3"/>
      <c r="B20" s="118" t="s">
        <v>29</v>
      </c>
      <c r="C20" s="152">
        <v>10</v>
      </c>
      <c r="D20" s="153">
        <v>10</v>
      </c>
      <c r="E20" s="153">
        <v>10</v>
      </c>
      <c r="F20" s="101">
        <v>0.76</v>
      </c>
      <c r="G20" s="101">
        <v>0.09</v>
      </c>
      <c r="H20" s="101">
        <v>4.67</v>
      </c>
      <c r="I20" s="101">
        <v>23.1</v>
      </c>
      <c r="J20" s="3"/>
      <c r="K20" s="2"/>
      <c r="L20" s="2"/>
      <c r="M20" s="2"/>
    </row>
    <row r="21" spans="1:13" x14ac:dyDescent="0.25">
      <c r="A21" s="3"/>
      <c r="B21" s="123" t="s">
        <v>85</v>
      </c>
      <c r="C21" s="152">
        <v>10</v>
      </c>
      <c r="D21" s="153">
        <v>10</v>
      </c>
      <c r="E21" s="153">
        <v>10</v>
      </c>
      <c r="F21" s="101">
        <v>0.77</v>
      </c>
      <c r="G21" s="101">
        <v>0.14000000000000001</v>
      </c>
      <c r="H21" s="101">
        <v>3.76</v>
      </c>
      <c r="I21" s="101">
        <v>20.100000000000001</v>
      </c>
      <c r="J21" s="3"/>
      <c r="K21" s="2"/>
      <c r="L21" s="2"/>
      <c r="M21" s="2"/>
    </row>
    <row r="22" spans="1:13" x14ac:dyDescent="0.25">
      <c r="A22" s="5" t="s">
        <v>31</v>
      </c>
      <c r="B22" s="6"/>
      <c r="C22" s="9">
        <f>SUM(C7:C21)</f>
        <v>435</v>
      </c>
      <c r="D22" s="6"/>
      <c r="E22" s="6"/>
      <c r="F22" s="9">
        <f>SUM(F7:F21)</f>
        <v>14.77</v>
      </c>
      <c r="G22" s="9">
        <f>SUM(G7:G21)</f>
        <v>14.290000000000001</v>
      </c>
      <c r="H22" s="9">
        <f>SUM(H7:H21)</f>
        <v>54.089999999999996</v>
      </c>
      <c r="I22" s="9">
        <f>SUM(I7:I21)</f>
        <v>406</v>
      </c>
      <c r="J22" s="6"/>
      <c r="K22" s="2"/>
      <c r="L22" s="2"/>
      <c r="M22" s="2"/>
    </row>
    <row r="23" spans="1:13" x14ac:dyDescent="0.25">
      <c r="A23" s="4" t="s">
        <v>32</v>
      </c>
      <c r="B23" s="118" t="s">
        <v>305</v>
      </c>
      <c r="C23" s="101">
        <v>110</v>
      </c>
      <c r="D23" s="150">
        <v>125.4</v>
      </c>
      <c r="E23" s="150">
        <f>C23</f>
        <v>110</v>
      </c>
      <c r="F23" s="101">
        <f>C23*0.44/K23</f>
        <v>0.44</v>
      </c>
      <c r="G23" s="101">
        <f>C23*0.44/K23</f>
        <v>0.44</v>
      </c>
      <c r="H23" s="101">
        <f>C23*10.78/K23</f>
        <v>10.78</v>
      </c>
      <c r="I23" s="101">
        <v>49.5</v>
      </c>
      <c r="J23" s="3"/>
      <c r="K23" s="2">
        <v>110</v>
      </c>
      <c r="L23" s="2"/>
      <c r="M23" s="2"/>
    </row>
    <row r="24" spans="1:13" ht="31.5" x14ac:dyDescent="0.25">
      <c r="A24" s="10" t="s">
        <v>33</v>
      </c>
      <c r="B24" s="6"/>
      <c r="C24" s="6"/>
      <c r="D24" s="6"/>
      <c r="E24" s="6"/>
      <c r="F24" s="9">
        <f>SUM(F23)</f>
        <v>0.44</v>
      </c>
      <c r="G24" s="9">
        <f>SUM(G23)</f>
        <v>0.44</v>
      </c>
      <c r="H24" s="9">
        <f>SUM(H23)</f>
        <v>10.78</v>
      </c>
      <c r="I24" s="9">
        <f>SUM(I23)</f>
        <v>49.5</v>
      </c>
      <c r="J24" s="6"/>
      <c r="K24" s="2"/>
      <c r="L24" s="2"/>
      <c r="M24" s="2"/>
    </row>
    <row r="25" spans="1:13" ht="31.5" x14ac:dyDescent="0.25">
      <c r="A25" s="11" t="s">
        <v>34</v>
      </c>
      <c r="B25" s="284" t="s">
        <v>238</v>
      </c>
      <c r="C25" s="158">
        <v>50</v>
      </c>
      <c r="D25" s="98"/>
      <c r="E25" s="98"/>
      <c r="F25" s="125">
        <v>0.71</v>
      </c>
      <c r="G25" s="70">
        <v>5.05</v>
      </c>
      <c r="H25" s="70">
        <v>5.0549999999999997</v>
      </c>
      <c r="I25" s="70">
        <v>68.709999999999994</v>
      </c>
      <c r="J25" s="70" t="s">
        <v>242</v>
      </c>
      <c r="K25" s="2"/>
      <c r="L25" s="2"/>
      <c r="M25" s="2"/>
    </row>
    <row r="26" spans="1:13" x14ac:dyDescent="0.25">
      <c r="A26" s="3"/>
      <c r="B26" s="159" t="s">
        <v>239</v>
      </c>
      <c r="C26" s="101"/>
      <c r="D26" s="160">
        <v>33.299999999999997</v>
      </c>
      <c r="E26" s="160">
        <v>26.6</v>
      </c>
      <c r="F26" s="70"/>
      <c r="G26" s="70"/>
      <c r="H26" s="70"/>
      <c r="I26" s="70"/>
      <c r="J26" s="70" t="s">
        <v>243</v>
      </c>
      <c r="K26" s="2"/>
      <c r="L26" s="2"/>
      <c r="M26" s="2"/>
    </row>
    <row r="27" spans="1:13" x14ac:dyDescent="0.25">
      <c r="A27" s="3"/>
      <c r="B27" s="161" t="s">
        <v>63</v>
      </c>
      <c r="C27" s="101"/>
      <c r="D27" s="160">
        <v>12</v>
      </c>
      <c r="E27" s="160">
        <v>10</v>
      </c>
      <c r="F27" s="70"/>
      <c r="G27" s="70"/>
      <c r="H27" s="70"/>
      <c r="I27" s="70"/>
      <c r="J27" s="99"/>
      <c r="K27" s="2"/>
      <c r="L27" s="2"/>
      <c r="M27" s="2"/>
    </row>
    <row r="28" spans="1:13" ht="31.5" x14ac:dyDescent="0.25">
      <c r="A28" s="3"/>
      <c r="B28" s="161" t="s">
        <v>37</v>
      </c>
      <c r="C28" s="101"/>
      <c r="D28" s="160">
        <v>2</v>
      </c>
      <c r="E28" s="160">
        <v>2</v>
      </c>
      <c r="F28" s="70"/>
      <c r="G28" s="70"/>
      <c r="H28" s="70"/>
      <c r="I28" s="70"/>
      <c r="J28" s="99"/>
      <c r="K28" s="2"/>
      <c r="L28" s="2"/>
      <c r="M28" s="2"/>
    </row>
    <row r="29" spans="1:13" x14ac:dyDescent="0.25">
      <c r="A29" s="3"/>
      <c r="B29" s="161" t="s">
        <v>38</v>
      </c>
      <c r="C29" s="101"/>
      <c r="D29" s="160">
        <v>5</v>
      </c>
      <c r="E29" s="160">
        <v>5</v>
      </c>
      <c r="F29" s="70"/>
      <c r="G29" s="70"/>
      <c r="H29" s="70"/>
      <c r="I29" s="70"/>
      <c r="J29" s="99"/>
      <c r="K29" s="2"/>
      <c r="L29" s="2"/>
      <c r="M29" s="2"/>
    </row>
    <row r="30" spans="1:13" x14ac:dyDescent="0.25">
      <c r="A30" s="3"/>
      <c r="B30" s="159" t="s">
        <v>40</v>
      </c>
      <c r="C30" s="101"/>
      <c r="D30" s="160">
        <v>1</v>
      </c>
      <c r="E30" s="160">
        <v>1</v>
      </c>
      <c r="F30" s="70"/>
      <c r="G30" s="70"/>
      <c r="H30" s="70"/>
      <c r="I30" s="70"/>
      <c r="J30" s="99"/>
      <c r="K30" s="2"/>
      <c r="L30" s="2"/>
      <c r="M30" s="2"/>
    </row>
    <row r="31" spans="1:13" x14ac:dyDescent="0.25">
      <c r="A31" s="3"/>
      <c r="B31" s="159" t="s">
        <v>154</v>
      </c>
      <c r="C31" s="101"/>
      <c r="D31" s="160">
        <v>0.6</v>
      </c>
      <c r="E31" s="160">
        <v>0.6</v>
      </c>
      <c r="F31" s="70"/>
      <c r="G31" s="70"/>
      <c r="H31" s="70"/>
      <c r="I31" s="70"/>
      <c r="J31" s="99"/>
      <c r="K31" s="2"/>
      <c r="L31" s="2"/>
      <c r="M31" s="2"/>
    </row>
    <row r="32" spans="1:13" x14ac:dyDescent="0.25">
      <c r="A32" s="3"/>
      <c r="B32" s="159" t="s">
        <v>240</v>
      </c>
      <c r="C32" s="101"/>
      <c r="D32" s="160">
        <v>20</v>
      </c>
      <c r="E32" s="160">
        <v>20</v>
      </c>
      <c r="F32" s="70"/>
      <c r="G32" s="70"/>
      <c r="H32" s="70"/>
      <c r="I32" s="70"/>
      <c r="J32" s="99"/>
      <c r="K32" s="2"/>
      <c r="L32" s="2"/>
      <c r="M32" s="2"/>
    </row>
    <row r="33" spans="1:13" x14ac:dyDescent="0.25">
      <c r="A33" s="3"/>
      <c r="B33" s="159" t="s">
        <v>86</v>
      </c>
      <c r="C33" s="101"/>
      <c r="D33" s="160">
        <v>0.75</v>
      </c>
      <c r="E33" s="160">
        <v>0.75</v>
      </c>
      <c r="F33" s="70"/>
      <c r="G33" s="70"/>
      <c r="H33" s="70"/>
      <c r="I33" s="70"/>
      <c r="J33" s="99"/>
      <c r="K33" s="2"/>
      <c r="L33" s="2"/>
      <c r="M33" s="2"/>
    </row>
    <row r="34" spans="1:13" x14ac:dyDescent="0.25">
      <c r="A34" s="3"/>
      <c r="B34" s="159" t="s">
        <v>241</v>
      </c>
      <c r="C34" s="101"/>
      <c r="D34" s="160">
        <v>2</v>
      </c>
      <c r="E34" s="160">
        <v>2</v>
      </c>
      <c r="F34" s="70"/>
      <c r="G34" s="70"/>
      <c r="H34" s="70"/>
      <c r="I34" s="70"/>
      <c r="J34" s="99"/>
      <c r="K34" s="2"/>
      <c r="L34" s="2"/>
      <c r="M34" s="2"/>
    </row>
    <row r="35" spans="1:13" x14ac:dyDescent="0.25">
      <c r="A35" s="3"/>
      <c r="B35" s="159" t="s">
        <v>21</v>
      </c>
      <c r="C35" s="101"/>
      <c r="D35" s="160">
        <v>0.6</v>
      </c>
      <c r="E35" s="160">
        <v>0.6</v>
      </c>
      <c r="F35" s="70"/>
      <c r="G35" s="70"/>
      <c r="H35" s="70"/>
      <c r="I35" s="70"/>
      <c r="J35" s="99"/>
      <c r="K35" s="2"/>
      <c r="L35" s="2"/>
      <c r="M35" s="2"/>
    </row>
    <row r="36" spans="1:13" ht="39" customHeight="1" x14ac:dyDescent="0.25">
      <c r="A36" s="3"/>
      <c r="B36" s="285" t="s">
        <v>249</v>
      </c>
      <c r="C36" s="202">
        <v>200</v>
      </c>
      <c r="D36" s="286"/>
      <c r="E36" s="286"/>
      <c r="F36" s="286">
        <v>7.06</v>
      </c>
      <c r="G36" s="286">
        <v>10.72</v>
      </c>
      <c r="H36" s="286">
        <v>20.420000000000002</v>
      </c>
      <c r="I36" s="286">
        <v>145.22</v>
      </c>
      <c r="J36" s="70" t="s">
        <v>250</v>
      </c>
      <c r="K36" s="2"/>
      <c r="L36" s="2"/>
      <c r="M36" s="2"/>
    </row>
    <row r="37" spans="1:13" x14ac:dyDescent="0.25">
      <c r="A37" s="3"/>
      <c r="B37" s="287" t="s">
        <v>158</v>
      </c>
      <c r="C37" s="204"/>
      <c r="D37" s="288">
        <v>20.8</v>
      </c>
      <c r="E37" s="288">
        <v>19</v>
      </c>
      <c r="F37" s="289"/>
      <c r="G37" s="289"/>
      <c r="H37" s="289"/>
      <c r="I37" s="289"/>
      <c r="J37" s="4" t="s">
        <v>17</v>
      </c>
      <c r="K37" s="2"/>
      <c r="L37" s="2"/>
      <c r="M37" s="2"/>
    </row>
    <row r="38" spans="1:13" x14ac:dyDescent="0.25">
      <c r="A38" s="3"/>
      <c r="B38" s="287" t="s">
        <v>28</v>
      </c>
      <c r="C38" s="204"/>
      <c r="D38" s="288">
        <v>177</v>
      </c>
      <c r="E38" s="288">
        <v>177</v>
      </c>
      <c r="F38" s="289"/>
      <c r="G38" s="289"/>
      <c r="H38" s="289"/>
      <c r="I38" s="289"/>
      <c r="J38" s="3"/>
      <c r="K38" s="2"/>
      <c r="L38" s="2"/>
      <c r="M38" s="2"/>
    </row>
    <row r="39" spans="1:13" x14ac:dyDescent="0.25">
      <c r="A39" s="3"/>
      <c r="B39" s="287" t="s">
        <v>45</v>
      </c>
      <c r="C39" s="204"/>
      <c r="D39" s="288"/>
      <c r="E39" s="288">
        <v>12</v>
      </c>
      <c r="F39" s="289"/>
      <c r="G39" s="289"/>
      <c r="H39" s="289"/>
      <c r="I39" s="289"/>
      <c r="J39" s="3"/>
      <c r="K39" s="2"/>
      <c r="L39" s="2"/>
      <c r="M39" s="2"/>
    </row>
    <row r="40" spans="1:13" ht="31.5" x14ac:dyDescent="0.25">
      <c r="A40" s="3"/>
      <c r="B40" s="290" t="s">
        <v>46</v>
      </c>
      <c r="C40" s="204"/>
      <c r="D40" s="288"/>
      <c r="E40" s="291">
        <v>127</v>
      </c>
      <c r="F40" s="289"/>
      <c r="G40" s="289"/>
      <c r="H40" s="289"/>
      <c r="I40" s="289"/>
      <c r="J40" s="3"/>
      <c r="K40" s="2"/>
      <c r="L40" s="2"/>
      <c r="M40" s="2"/>
    </row>
    <row r="41" spans="1:13" x14ac:dyDescent="0.25">
      <c r="A41" s="3"/>
      <c r="B41" s="292" t="s">
        <v>87</v>
      </c>
      <c r="C41" s="205"/>
      <c r="D41" s="293">
        <v>73</v>
      </c>
      <c r="E41" s="293">
        <v>55</v>
      </c>
      <c r="F41" s="288"/>
      <c r="G41" s="288"/>
      <c r="H41" s="288"/>
      <c r="I41" s="288"/>
      <c r="J41" s="3"/>
      <c r="K41" s="2"/>
      <c r="L41" s="2"/>
      <c r="M41" s="2"/>
    </row>
    <row r="42" spans="1:13" x14ac:dyDescent="0.25">
      <c r="A42" s="3"/>
      <c r="B42" s="292" t="s">
        <v>251</v>
      </c>
      <c r="C42" s="205"/>
      <c r="D42" s="294">
        <v>18.2</v>
      </c>
      <c r="E42" s="294">
        <v>14.6</v>
      </c>
      <c r="F42" s="295"/>
      <c r="G42" s="295"/>
      <c r="H42" s="288"/>
      <c r="I42" s="288"/>
      <c r="J42" s="3"/>
      <c r="K42" s="2"/>
      <c r="L42" s="2"/>
      <c r="M42" s="2"/>
    </row>
    <row r="43" spans="1:13" x14ac:dyDescent="0.25">
      <c r="A43" s="3"/>
      <c r="B43" s="292" t="s">
        <v>245</v>
      </c>
      <c r="C43" s="205"/>
      <c r="D43" s="296">
        <v>9.1</v>
      </c>
      <c r="E43" s="296">
        <v>7.3</v>
      </c>
      <c r="F43" s="295"/>
      <c r="G43" s="295"/>
      <c r="H43" s="288"/>
      <c r="I43" s="288"/>
      <c r="J43" s="3"/>
      <c r="K43" s="2"/>
      <c r="L43" s="2"/>
      <c r="M43" s="2"/>
    </row>
    <row r="44" spans="1:13" x14ac:dyDescent="0.25">
      <c r="A44" s="3"/>
      <c r="B44" s="297" t="s">
        <v>209</v>
      </c>
      <c r="C44" s="205"/>
      <c r="D44" s="296">
        <v>9.1</v>
      </c>
      <c r="E44" s="296">
        <v>7.3</v>
      </c>
      <c r="F44" s="295"/>
      <c r="G44" s="295"/>
      <c r="H44" s="288"/>
      <c r="I44" s="288"/>
      <c r="J44" s="3"/>
      <c r="K44" s="2"/>
      <c r="L44" s="2"/>
      <c r="M44" s="2"/>
    </row>
    <row r="45" spans="1:13" x14ac:dyDescent="0.25">
      <c r="A45" s="3"/>
      <c r="B45" s="297" t="s">
        <v>246</v>
      </c>
      <c r="C45" s="205"/>
      <c r="D45" s="296">
        <v>12.7</v>
      </c>
      <c r="E45" s="296">
        <v>10.9</v>
      </c>
      <c r="F45" s="295"/>
      <c r="G45" s="295"/>
      <c r="H45" s="288"/>
      <c r="I45" s="288"/>
      <c r="J45" s="3"/>
      <c r="K45" s="2"/>
      <c r="L45" s="2"/>
      <c r="M45" s="2"/>
    </row>
    <row r="46" spans="1:13" x14ac:dyDescent="0.25">
      <c r="A46" s="3"/>
      <c r="B46" s="297" t="s">
        <v>38</v>
      </c>
      <c r="C46" s="298"/>
      <c r="D46" s="296">
        <v>3.6</v>
      </c>
      <c r="E46" s="296">
        <v>3.6</v>
      </c>
      <c r="F46" s="299"/>
      <c r="G46" s="295"/>
      <c r="H46" s="300"/>
      <c r="I46" s="300"/>
      <c r="J46" s="3"/>
      <c r="K46" s="2"/>
      <c r="L46" s="2"/>
      <c r="M46" s="2"/>
    </row>
    <row r="47" spans="1:13" x14ac:dyDescent="0.25">
      <c r="A47" s="3"/>
      <c r="B47" s="297" t="s">
        <v>247</v>
      </c>
      <c r="C47" s="298"/>
      <c r="D47" s="296">
        <v>1.35</v>
      </c>
      <c r="E47" s="296">
        <v>1</v>
      </c>
      <c r="F47" s="299"/>
      <c r="G47" s="295"/>
      <c r="H47" s="300"/>
      <c r="I47" s="300"/>
      <c r="J47" s="3"/>
      <c r="K47" s="2"/>
      <c r="L47" s="2"/>
      <c r="M47" s="2"/>
    </row>
    <row r="48" spans="1:13" x14ac:dyDescent="0.25">
      <c r="A48" s="3"/>
      <c r="B48" s="297" t="s">
        <v>248</v>
      </c>
      <c r="C48" s="298"/>
      <c r="D48" s="294">
        <v>6</v>
      </c>
      <c r="E48" s="294">
        <v>6</v>
      </c>
      <c r="F48" s="299"/>
      <c r="G48" s="295"/>
      <c r="H48" s="300"/>
      <c r="I48" s="300"/>
      <c r="J48" s="3"/>
      <c r="K48" s="2"/>
      <c r="L48" s="2"/>
      <c r="M48" s="2"/>
    </row>
    <row r="49" spans="1:13" x14ac:dyDescent="0.25">
      <c r="A49" s="3"/>
      <c r="B49" s="3" t="s">
        <v>21</v>
      </c>
      <c r="C49" s="153"/>
      <c r="D49" s="153">
        <v>0.8</v>
      </c>
      <c r="E49" s="153">
        <v>0.8</v>
      </c>
      <c r="F49" s="4"/>
      <c r="G49" s="4"/>
      <c r="H49" s="4"/>
      <c r="I49" s="4"/>
      <c r="J49" s="3"/>
      <c r="K49" s="2"/>
      <c r="L49" s="2"/>
      <c r="M49" s="2"/>
    </row>
    <row r="50" spans="1:13" ht="31.5" x14ac:dyDescent="0.25">
      <c r="A50" s="3"/>
      <c r="B50" s="262" t="s">
        <v>252</v>
      </c>
      <c r="C50" s="298">
        <v>70</v>
      </c>
      <c r="D50" s="301"/>
      <c r="E50" s="301"/>
      <c r="F50" s="302">
        <v>7.24</v>
      </c>
      <c r="G50" s="303">
        <v>4.01</v>
      </c>
      <c r="H50" s="303">
        <v>3.73</v>
      </c>
      <c r="I50" s="303">
        <v>80.03</v>
      </c>
      <c r="J50" s="4" t="s">
        <v>261</v>
      </c>
      <c r="K50" s="2"/>
      <c r="L50" s="2"/>
      <c r="M50" s="2"/>
    </row>
    <row r="51" spans="1:13" ht="31.5" x14ac:dyDescent="0.25">
      <c r="A51" s="3"/>
      <c r="B51" s="304" t="s">
        <v>253</v>
      </c>
      <c r="C51" s="305"/>
      <c r="D51" s="306">
        <v>57</v>
      </c>
      <c r="E51" s="306">
        <v>43</v>
      </c>
      <c r="F51" s="305"/>
      <c r="G51" s="305"/>
      <c r="H51" s="305"/>
      <c r="I51" s="305"/>
      <c r="J51" s="4" t="s">
        <v>17</v>
      </c>
      <c r="K51" s="2"/>
      <c r="L51" s="2"/>
      <c r="M51" s="2"/>
    </row>
    <row r="52" spans="1:13" x14ac:dyDescent="0.25">
      <c r="A52" s="3"/>
      <c r="B52" s="292" t="s">
        <v>254</v>
      </c>
      <c r="C52" s="305"/>
      <c r="D52" s="306">
        <v>13</v>
      </c>
      <c r="E52" s="306">
        <v>13</v>
      </c>
      <c r="F52" s="305"/>
      <c r="G52" s="305"/>
      <c r="H52" s="305"/>
      <c r="I52" s="305"/>
      <c r="J52" s="3"/>
      <c r="K52" s="2"/>
      <c r="L52" s="2"/>
      <c r="M52" s="2"/>
    </row>
    <row r="53" spans="1:13" x14ac:dyDescent="0.25">
      <c r="A53" s="3"/>
      <c r="B53" s="292" t="s">
        <v>62</v>
      </c>
      <c r="C53" s="305"/>
      <c r="D53" s="306">
        <v>16</v>
      </c>
      <c r="E53" s="306">
        <v>13</v>
      </c>
      <c r="F53" s="305"/>
      <c r="G53" s="305"/>
      <c r="H53" s="305"/>
      <c r="I53" s="305"/>
      <c r="J53" s="3"/>
      <c r="K53" s="2"/>
      <c r="L53" s="2"/>
      <c r="M53" s="2"/>
    </row>
    <row r="54" spans="1:13" x14ac:dyDescent="0.25">
      <c r="A54" s="3"/>
      <c r="B54" s="292" t="s">
        <v>209</v>
      </c>
      <c r="C54" s="298"/>
      <c r="D54" s="307">
        <v>8</v>
      </c>
      <c r="E54" s="307">
        <v>7</v>
      </c>
      <c r="F54" s="298"/>
      <c r="G54" s="205"/>
      <c r="H54" s="298"/>
      <c r="I54" s="298"/>
      <c r="J54" s="3"/>
      <c r="K54" s="2"/>
      <c r="L54" s="2"/>
      <c r="M54" s="2"/>
    </row>
    <row r="55" spans="1:13" x14ac:dyDescent="0.25">
      <c r="A55" s="3"/>
      <c r="B55" s="297" t="s">
        <v>255</v>
      </c>
      <c r="C55" s="298"/>
      <c r="D55" s="307">
        <v>1.9</v>
      </c>
      <c r="E55" s="307">
        <v>1.9</v>
      </c>
      <c r="F55" s="298"/>
      <c r="G55" s="205"/>
      <c r="H55" s="298"/>
      <c r="I55" s="298"/>
      <c r="J55" s="3"/>
      <c r="K55" s="2"/>
      <c r="L55" s="2"/>
      <c r="M55" s="2"/>
    </row>
    <row r="56" spans="1:13" x14ac:dyDescent="0.25">
      <c r="A56" s="3"/>
      <c r="B56" s="297" t="s">
        <v>256</v>
      </c>
      <c r="C56" s="298"/>
      <c r="D56" s="307">
        <v>3.5</v>
      </c>
      <c r="E56" s="307">
        <v>3.5</v>
      </c>
      <c r="F56" s="298"/>
      <c r="G56" s="205"/>
      <c r="H56" s="298"/>
      <c r="I56" s="298"/>
      <c r="J56" s="3"/>
      <c r="K56" s="2"/>
      <c r="L56" s="2"/>
      <c r="M56" s="2"/>
    </row>
    <row r="57" spans="1:13" x14ac:dyDescent="0.25">
      <c r="A57" s="3"/>
      <c r="B57" s="297" t="s">
        <v>257</v>
      </c>
      <c r="C57" s="298"/>
      <c r="D57" s="307">
        <v>1.2</v>
      </c>
      <c r="E57" s="307">
        <v>1.2</v>
      </c>
      <c r="F57" s="298"/>
      <c r="G57" s="205"/>
      <c r="H57" s="298"/>
      <c r="I57" s="298"/>
      <c r="J57" s="3"/>
      <c r="K57" s="2"/>
      <c r="L57" s="2"/>
      <c r="M57" s="2"/>
    </row>
    <row r="58" spans="1:13" x14ac:dyDescent="0.25">
      <c r="A58" s="3"/>
      <c r="B58" s="297" t="s">
        <v>258</v>
      </c>
      <c r="C58" s="298"/>
      <c r="D58" s="308">
        <v>3.5000000000000001E-3</v>
      </c>
      <c r="E58" s="308">
        <v>3.5000000000000001E-3</v>
      </c>
      <c r="F58" s="298"/>
      <c r="G58" s="205"/>
      <c r="H58" s="298"/>
      <c r="I58" s="298"/>
      <c r="J58" s="3"/>
      <c r="K58" s="2"/>
      <c r="L58" s="2"/>
      <c r="M58" s="2"/>
    </row>
    <row r="59" spans="1:13" x14ac:dyDescent="0.25">
      <c r="A59" s="3"/>
      <c r="B59" s="297" t="s">
        <v>21</v>
      </c>
      <c r="C59" s="298"/>
      <c r="D59" s="288">
        <v>0.8</v>
      </c>
      <c r="E59" s="288">
        <v>0.8</v>
      </c>
      <c r="F59" s="298"/>
      <c r="G59" s="205"/>
      <c r="H59" s="298"/>
      <c r="I59" s="298"/>
      <c r="J59" s="3"/>
      <c r="K59" s="2"/>
      <c r="L59" s="2"/>
      <c r="M59" s="2"/>
    </row>
    <row r="60" spans="1:13" x14ac:dyDescent="0.25">
      <c r="A60" s="3"/>
      <c r="B60" s="297" t="s">
        <v>259</v>
      </c>
      <c r="C60" s="298"/>
      <c r="D60" s="306" t="s">
        <v>176</v>
      </c>
      <c r="E60" s="306">
        <v>35</v>
      </c>
      <c r="F60" s="298"/>
      <c r="G60" s="205"/>
      <c r="H60" s="298"/>
      <c r="I60" s="298"/>
      <c r="J60" s="3"/>
      <c r="K60" s="2"/>
      <c r="L60" s="2"/>
      <c r="M60" s="2"/>
    </row>
    <row r="61" spans="1:13" ht="47.25" x14ac:dyDescent="0.25">
      <c r="A61" s="3"/>
      <c r="B61" s="297" t="s">
        <v>260</v>
      </c>
      <c r="C61" s="298"/>
      <c r="D61" s="306" t="s">
        <v>176</v>
      </c>
      <c r="E61" s="306">
        <v>70</v>
      </c>
      <c r="F61" s="298"/>
      <c r="G61" s="205"/>
      <c r="H61" s="298"/>
      <c r="I61" s="298"/>
      <c r="J61" s="3"/>
      <c r="K61" s="2"/>
      <c r="L61" s="2"/>
      <c r="M61" s="2"/>
    </row>
    <row r="62" spans="1:13" x14ac:dyDescent="0.25">
      <c r="A62" s="3"/>
      <c r="B62" s="118" t="s">
        <v>391</v>
      </c>
      <c r="C62" s="101">
        <v>150</v>
      </c>
      <c r="D62" s="150"/>
      <c r="E62" s="150"/>
      <c r="F62" s="101">
        <v>3.19</v>
      </c>
      <c r="G62" s="101">
        <v>6.06</v>
      </c>
      <c r="H62" s="101">
        <v>23.29</v>
      </c>
      <c r="I62" s="101">
        <v>160.44999999999999</v>
      </c>
      <c r="J62" s="70" t="s">
        <v>262</v>
      </c>
      <c r="K62" s="2"/>
      <c r="L62" s="2"/>
      <c r="M62" s="2"/>
    </row>
    <row r="63" spans="1:13" x14ac:dyDescent="0.25">
      <c r="A63" s="3"/>
      <c r="B63" s="99" t="s">
        <v>48</v>
      </c>
      <c r="C63" s="150"/>
      <c r="D63" s="150">
        <v>169.5</v>
      </c>
      <c r="E63" s="150">
        <v>126</v>
      </c>
      <c r="F63" s="150"/>
      <c r="G63" s="150"/>
      <c r="H63" s="150"/>
      <c r="I63" s="150"/>
      <c r="J63" s="70" t="s">
        <v>17</v>
      </c>
      <c r="K63" s="2"/>
      <c r="L63" s="2"/>
      <c r="M63" s="2"/>
    </row>
    <row r="64" spans="1:13" x14ac:dyDescent="0.25">
      <c r="A64" s="3"/>
      <c r="B64" s="99" t="s">
        <v>27</v>
      </c>
      <c r="C64" s="150"/>
      <c r="D64" s="150">
        <v>24</v>
      </c>
      <c r="E64" s="150">
        <v>22.5</v>
      </c>
      <c r="F64" s="171"/>
      <c r="G64" s="171"/>
      <c r="H64" s="171"/>
      <c r="I64" s="171"/>
      <c r="J64" s="99"/>
      <c r="K64" s="2"/>
      <c r="L64" s="2"/>
      <c r="M64" s="2"/>
    </row>
    <row r="65" spans="1:17" x14ac:dyDescent="0.25">
      <c r="A65" s="3"/>
      <c r="B65" s="99" t="s">
        <v>23</v>
      </c>
      <c r="C65" s="150"/>
      <c r="D65" s="150">
        <v>6.75</v>
      </c>
      <c r="E65" s="150">
        <v>6.75</v>
      </c>
      <c r="F65" s="150"/>
      <c r="G65" s="150"/>
      <c r="H65" s="150"/>
      <c r="I65" s="150"/>
      <c r="J65" s="99"/>
      <c r="K65" s="2"/>
      <c r="L65" s="2"/>
      <c r="M65" s="2"/>
    </row>
    <row r="66" spans="1:17" x14ac:dyDescent="0.25">
      <c r="A66" s="3"/>
      <c r="B66" s="99" t="s">
        <v>21</v>
      </c>
      <c r="C66" s="150"/>
      <c r="D66" s="150">
        <v>1</v>
      </c>
      <c r="E66" s="150">
        <v>1</v>
      </c>
      <c r="F66" s="150"/>
      <c r="G66" s="150"/>
      <c r="H66" s="150"/>
      <c r="I66" s="150"/>
      <c r="J66" s="99"/>
      <c r="K66" s="2"/>
      <c r="L66" s="2"/>
      <c r="M66" s="2"/>
    </row>
    <row r="67" spans="1:17" x14ac:dyDescent="0.25">
      <c r="A67" s="3"/>
      <c r="B67" s="118" t="s">
        <v>229</v>
      </c>
      <c r="C67" s="101">
        <v>180</v>
      </c>
      <c r="D67" s="150"/>
      <c r="E67" s="150"/>
      <c r="F67" s="70">
        <v>1.1000000000000001</v>
      </c>
      <c r="G67" s="70">
        <v>0</v>
      </c>
      <c r="H67" s="70">
        <v>20.350000000000001</v>
      </c>
      <c r="I67" s="70">
        <v>79.41</v>
      </c>
      <c r="J67" s="70"/>
      <c r="K67" s="2"/>
      <c r="L67" s="2"/>
      <c r="M67" s="115"/>
    </row>
    <row r="68" spans="1:17" x14ac:dyDescent="0.25">
      <c r="A68" s="3"/>
      <c r="B68" s="99" t="s">
        <v>230</v>
      </c>
      <c r="C68" s="150"/>
      <c r="D68" s="150">
        <v>22.5</v>
      </c>
      <c r="E68" s="150">
        <v>22.5</v>
      </c>
      <c r="F68" s="70"/>
      <c r="G68" s="70"/>
      <c r="H68" s="70"/>
      <c r="I68" s="70"/>
      <c r="J68" s="70"/>
      <c r="K68" s="2"/>
      <c r="L68" s="2"/>
      <c r="M68" s="115"/>
    </row>
    <row r="69" spans="1:17" x14ac:dyDescent="0.25">
      <c r="A69" s="3"/>
      <c r="B69" s="99" t="s">
        <v>201</v>
      </c>
      <c r="C69" s="150"/>
      <c r="D69" s="150">
        <v>166.5</v>
      </c>
      <c r="E69" s="150">
        <v>166.5</v>
      </c>
      <c r="F69" s="70"/>
      <c r="G69" s="70"/>
      <c r="H69" s="70"/>
      <c r="I69" s="70"/>
      <c r="J69" s="99"/>
      <c r="K69" s="2"/>
      <c r="L69" s="2"/>
      <c r="M69" s="2"/>
    </row>
    <row r="70" spans="1:17" x14ac:dyDescent="0.25">
      <c r="A70" s="3"/>
      <c r="B70" s="118" t="s">
        <v>29</v>
      </c>
      <c r="C70" s="101">
        <v>30</v>
      </c>
      <c r="D70" s="150">
        <v>30</v>
      </c>
      <c r="E70" s="150">
        <v>30</v>
      </c>
      <c r="F70" s="101">
        <v>2.2799999999999998</v>
      </c>
      <c r="G70" s="101">
        <v>0.27</v>
      </c>
      <c r="H70" s="101">
        <v>14.01</v>
      </c>
      <c r="I70" s="101">
        <v>69.3</v>
      </c>
      <c r="J70" s="99"/>
      <c r="K70" s="2"/>
      <c r="L70" s="2"/>
      <c r="M70" s="2"/>
    </row>
    <row r="71" spans="1:17" x14ac:dyDescent="0.25">
      <c r="A71" s="3"/>
      <c r="B71" s="123" t="s">
        <v>85</v>
      </c>
      <c r="C71" s="152">
        <v>10</v>
      </c>
      <c r="D71" s="153">
        <v>10</v>
      </c>
      <c r="E71" s="153">
        <v>10</v>
      </c>
      <c r="F71" s="101">
        <v>0.77</v>
      </c>
      <c r="G71" s="101">
        <v>0.14000000000000001</v>
      </c>
      <c r="H71" s="101">
        <v>3.76</v>
      </c>
      <c r="I71" s="101">
        <v>20.100000000000001</v>
      </c>
      <c r="J71" s="3"/>
      <c r="K71" s="2"/>
      <c r="L71" s="2"/>
      <c r="M71" s="2"/>
    </row>
    <row r="72" spans="1:17" x14ac:dyDescent="0.25">
      <c r="A72" s="5" t="s">
        <v>70</v>
      </c>
      <c r="B72" s="6"/>
      <c r="C72" s="9">
        <f>SUM(C25:C71)</f>
        <v>690</v>
      </c>
      <c r="D72" s="6"/>
      <c r="E72" s="6"/>
      <c r="F72" s="207">
        <f>SUM(F25:F71)</f>
        <v>22.35</v>
      </c>
      <c r="G72" s="207">
        <f>SUM(G25:G71)</f>
        <v>26.25</v>
      </c>
      <c r="H72" s="207">
        <f>SUM(H25:H71)</f>
        <v>90.615000000000009</v>
      </c>
      <c r="I72" s="207">
        <f>SUM(I25:I71)</f>
        <v>623.22</v>
      </c>
      <c r="J72" s="6"/>
      <c r="K72" s="2"/>
      <c r="L72" s="2"/>
      <c r="M72" s="2"/>
    </row>
    <row r="73" spans="1:17" ht="30.75" customHeight="1" x14ac:dyDescent="0.25">
      <c r="A73" s="175" t="s">
        <v>71</v>
      </c>
      <c r="B73" s="16" t="s">
        <v>215</v>
      </c>
      <c r="C73" s="4">
        <v>60</v>
      </c>
      <c r="D73" s="4"/>
      <c r="E73" s="4"/>
      <c r="F73" s="162">
        <v>4.6399999999999997</v>
      </c>
      <c r="G73" s="162">
        <v>3.89</v>
      </c>
      <c r="H73" s="162">
        <v>28.9</v>
      </c>
      <c r="I73" s="162">
        <v>169.3</v>
      </c>
      <c r="J73" s="4" t="s">
        <v>367</v>
      </c>
      <c r="K73" s="2"/>
      <c r="L73" s="100"/>
      <c r="M73" s="100"/>
      <c r="N73" s="100"/>
      <c r="O73" s="264"/>
      <c r="P73" s="264"/>
      <c r="Q73" s="264"/>
    </row>
    <row r="74" spans="1:17" ht="13.5" customHeight="1" x14ac:dyDescent="0.25">
      <c r="A74" s="175"/>
      <c r="B74" s="292" t="s">
        <v>285</v>
      </c>
      <c r="C74" s="205"/>
      <c r="D74" s="309"/>
      <c r="E74" s="309">
        <v>43</v>
      </c>
      <c r="F74" s="210"/>
      <c r="G74" s="209"/>
      <c r="H74" s="209"/>
      <c r="I74" s="209"/>
      <c r="J74" s="4" t="s">
        <v>17</v>
      </c>
      <c r="K74" s="2"/>
      <c r="L74" s="100"/>
      <c r="M74" s="100"/>
      <c r="N74" s="264"/>
      <c r="O74" s="264"/>
      <c r="P74" s="264"/>
      <c r="Q74" s="264"/>
    </row>
    <row r="75" spans="1:17" ht="16.5" customHeight="1" x14ac:dyDescent="0.25">
      <c r="A75" s="175"/>
      <c r="B75" s="292" t="s">
        <v>86</v>
      </c>
      <c r="C75" s="205"/>
      <c r="D75" s="309">
        <v>27.5</v>
      </c>
      <c r="E75" s="309">
        <v>27.5</v>
      </c>
      <c r="F75" s="210"/>
      <c r="G75" s="209"/>
      <c r="H75" s="209"/>
      <c r="I75" s="209"/>
      <c r="J75" s="180"/>
      <c r="K75" s="2"/>
      <c r="L75" s="2"/>
      <c r="M75" s="2"/>
    </row>
    <row r="76" spans="1:17" ht="16.5" customHeight="1" x14ac:dyDescent="0.25">
      <c r="A76" s="175"/>
      <c r="B76" s="292" t="s">
        <v>40</v>
      </c>
      <c r="C76" s="205"/>
      <c r="D76" s="309">
        <v>2</v>
      </c>
      <c r="E76" s="309">
        <v>2</v>
      </c>
      <c r="F76" s="210"/>
      <c r="G76" s="209"/>
      <c r="H76" s="209"/>
      <c r="I76" s="209"/>
      <c r="J76" s="180"/>
      <c r="K76" s="2"/>
      <c r="L76" s="2"/>
      <c r="M76" s="2"/>
    </row>
    <row r="77" spans="1:17" ht="18" customHeight="1" x14ac:dyDescent="0.25">
      <c r="A77" s="175"/>
      <c r="B77" s="297" t="s">
        <v>106</v>
      </c>
      <c r="C77" s="205"/>
      <c r="D77" s="309">
        <v>3</v>
      </c>
      <c r="E77" s="309">
        <v>3</v>
      </c>
      <c r="F77" s="210"/>
      <c r="G77" s="209"/>
      <c r="H77" s="209"/>
      <c r="I77" s="209"/>
      <c r="J77" s="180"/>
      <c r="K77" s="2"/>
      <c r="L77" s="2"/>
      <c r="M77" s="2"/>
    </row>
    <row r="78" spans="1:17" ht="18" customHeight="1" x14ac:dyDescent="0.25">
      <c r="A78" s="175"/>
      <c r="B78" s="297" t="s">
        <v>286</v>
      </c>
      <c r="C78" s="205"/>
      <c r="D78" s="309" t="s">
        <v>368</v>
      </c>
      <c r="E78" s="309">
        <v>3</v>
      </c>
      <c r="F78" s="210"/>
      <c r="G78" s="209"/>
      <c r="H78" s="209"/>
      <c r="I78" s="209"/>
      <c r="J78" s="180"/>
      <c r="K78" s="2"/>
      <c r="L78" s="2"/>
      <c r="M78" s="2"/>
    </row>
    <row r="79" spans="1:17" ht="18.75" customHeight="1" x14ac:dyDescent="0.25">
      <c r="A79" s="175"/>
      <c r="B79" s="297" t="s">
        <v>189</v>
      </c>
      <c r="C79" s="205"/>
      <c r="D79" s="309">
        <v>0.3</v>
      </c>
      <c r="E79" s="309">
        <v>0.3</v>
      </c>
      <c r="F79" s="210"/>
      <c r="G79" s="209"/>
      <c r="H79" s="209"/>
      <c r="I79" s="209"/>
      <c r="J79" s="180"/>
      <c r="K79" s="2"/>
      <c r="L79" s="2"/>
      <c r="M79" s="2"/>
    </row>
    <row r="80" spans="1:17" ht="19.5" customHeight="1" x14ac:dyDescent="0.25">
      <c r="A80" s="175"/>
      <c r="B80" s="297" t="s">
        <v>287</v>
      </c>
      <c r="C80" s="205"/>
      <c r="D80" s="310">
        <v>1</v>
      </c>
      <c r="E80" s="309">
        <v>1</v>
      </c>
      <c r="F80" s="210"/>
      <c r="G80" s="209"/>
      <c r="H80" s="209"/>
      <c r="I80" s="209"/>
      <c r="J80" s="180"/>
      <c r="K80" s="2"/>
      <c r="L80" s="2"/>
      <c r="M80" s="2"/>
    </row>
    <row r="81" spans="1:13" ht="16.5" customHeight="1" x14ac:dyDescent="0.25">
      <c r="A81" s="175"/>
      <c r="B81" s="297" t="s">
        <v>27</v>
      </c>
      <c r="C81" s="205"/>
      <c r="D81" s="309">
        <v>7.4</v>
      </c>
      <c r="E81" s="309">
        <v>7.4</v>
      </c>
      <c r="F81" s="210"/>
      <c r="G81" s="209"/>
      <c r="H81" s="209"/>
      <c r="I81" s="209"/>
      <c r="J81" s="180"/>
      <c r="K81" s="2"/>
      <c r="L81" s="2"/>
      <c r="M81" s="2"/>
    </row>
    <row r="82" spans="1:13" ht="20.25" customHeight="1" x14ac:dyDescent="0.25">
      <c r="A82" s="175"/>
      <c r="B82" s="292" t="s">
        <v>288</v>
      </c>
      <c r="C82" s="205"/>
      <c r="D82" s="311">
        <v>0.9</v>
      </c>
      <c r="E82" s="311">
        <v>0.9</v>
      </c>
      <c r="F82" s="210"/>
      <c r="G82" s="209"/>
      <c r="H82" s="209"/>
      <c r="I82" s="209"/>
      <c r="J82" s="180"/>
      <c r="K82" s="2"/>
      <c r="L82" s="2"/>
      <c r="M82" s="2"/>
    </row>
    <row r="83" spans="1:13" ht="16.5" customHeight="1" x14ac:dyDescent="0.25">
      <c r="A83" s="175"/>
      <c r="B83" s="3" t="s">
        <v>218</v>
      </c>
      <c r="C83" s="3"/>
      <c r="D83" s="3"/>
      <c r="E83" s="3">
        <v>25</v>
      </c>
      <c r="F83" s="3"/>
      <c r="G83" s="3"/>
      <c r="H83" s="3"/>
      <c r="I83" s="3"/>
      <c r="J83" s="4" t="s">
        <v>370</v>
      </c>
      <c r="K83" s="2"/>
      <c r="L83" s="2"/>
      <c r="M83" s="2"/>
    </row>
    <row r="84" spans="1:13" ht="17.25" customHeight="1" x14ac:dyDescent="0.25">
      <c r="A84" s="175"/>
      <c r="B84" s="3" t="s">
        <v>159</v>
      </c>
      <c r="C84" s="205"/>
      <c r="D84" s="311">
        <v>37.5</v>
      </c>
      <c r="E84" s="311">
        <v>30</v>
      </c>
      <c r="F84" s="210"/>
      <c r="G84" s="209"/>
      <c r="H84" s="209"/>
      <c r="I84" s="209"/>
      <c r="J84" s="4" t="s">
        <v>17</v>
      </c>
      <c r="K84" s="2"/>
      <c r="L84" s="2"/>
      <c r="M84" s="2"/>
    </row>
    <row r="85" spans="1:13" ht="15.75" customHeight="1" x14ac:dyDescent="0.25">
      <c r="A85" s="175"/>
      <c r="B85" s="3" t="s">
        <v>51</v>
      </c>
      <c r="C85" s="3"/>
      <c r="D85" s="3">
        <v>1.75</v>
      </c>
      <c r="E85" s="3">
        <v>1.75</v>
      </c>
      <c r="F85" s="210"/>
      <c r="G85" s="209"/>
      <c r="H85" s="209"/>
      <c r="I85" s="209"/>
      <c r="J85" s="180"/>
      <c r="K85" s="2"/>
      <c r="L85" s="2"/>
      <c r="M85" s="2"/>
    </row>
    <row r="86" spans="1:13" ht="15" customHeight="1" x14ac:dyDescent="0.25">
      <c r="A86" s="175"/>
      <c r="B86" s="3" t="s">
        <v>219</v>
      </c>
      <c r="C86" s="3"/>
      <c r="D86" s="3"/>
      <c r="E86" s="3">
        <v>22.5</v>
      </c>
      <c r="F86" s="210"/>
      <c r="G86" s="209"/>
      <c r="H86" s="209"/>
      <c r="I86" s="209"/>
      <c r="J86" s="180"/>
      <c r="K86" s="2"/>
      <c r="L86" s="2"/>
      <c r="M86" s="2"/>
    </row>
    <row r="87" spans="1:13" ht="15" customHeight="1" x14ac:dyDescent="0.25">
      <c r="A87" s="175"/>
      <c r="B87" s="3" t="s">
        <v>195</v>
      </c>
      <c r="C87" s="3"/>
      <c r="D87" s="3" t="s">
        <v>368</v>
      </c>
      <c r="E87" s="3">
        <v>3</v>
      </c>
      <c r="F87" s="210"/>
      <c r="G87" s="209"/>
      <c r="H87" s="209"/>
      <c r="I87" s="209"/>
      <c r="J87" s="180"/>
      <c r="K87" s="2"/>
      <c r="L87" s="2"/>
      <c r="M87" s="2"/>
    </row>
    <row r="88" spans="1:13" ht="16.5" customHeight="1" x14ac:dyDescent="0.25">
      <c r="A88" s="175"/>
      <c r="B88" s="3" t="s">
        <v>52</v>
      </c>
      <c r="C88" s="3"/>
      <c r="D88" s="3">
        <v>0.35</v>
      </c>
      <c r="E88" s="3">
        <v>0.25</v>
      </c>
      <c r="F88" s="210"/>
      <c r="G88" s="209"/>
      <c r="H88" s="209"/>
      <c r="I88" s="209"/>
      <c r="J88" s="180"/>
      <c r="K88" s="2"/>
      <c r="L88" s="2"/>
      <c r="M88" s="2"/>
    </row>
    <row r="89" spans="1:13" ht="15.75" customHeight="1" x14ac:dyDescent="0.25">
      <c r="A89" s="175"/>
      <c r="B89" s="3" t="s">
        <v>21</v>
      </c>
      <c r="C89" s="3"/>
      <c r="D89" s="3">
        <v>0.3</v>
      </c>
      <c r="E89" s="3">
        <v>0.3</v>
      </c>
      <c r="F89" s="210"/>
      <c r="G89" s="209"/>
      <c r="H89" s="209"/>
      <c r="I89" s="209"/>
      <c r="J89" s="180"/>
      <c r="K89" s="2"/>
      <c r="L89" s="2"/>
      <c r="M89" s="2"/>
    </row>
    <row r="90" spans="1:13" ht="13.5" customHeight="1" x14ac:dyDescent="0.25">
      <c r="A90" s="175"/>
      <c r="B90" s="3" t="s">
        <v>220</v>
      </c>
      <c r="C90" s="3"/>
      <c r="D90" s="3" t="s">
        <v>369</v>
      </c>
      <c r="E90" s="153">
        <v>1.3</v>
      </c>
      <c r="F90" s="210"/>
      <c r="G90" s="209"/>
      <c r="H90" s="209"/>
      <c r="I90" s="209"/>
      <c r="J90" s="180"/>
      <c r="K90" s="2"/>
      <c r="L90" s="2"/>
      <c r="M90" s="2"/>
    </row>
    <row r="91" spans="1:13" ht="14.25" customHeight="1" x14ac:dyDescent="0.25">
      <c r="A91" s="175"/>
      <c r="B91" s="292" t="s">
        <v>289</v>
      </c>
      <c r="C91" s="205"/>
      <c r="D91" s="311">
        <v>0.9</v>
      </c>
      <c r="E91" s="311">
        <v>0.9</v>
      </c>
      <c r="F91" s="210"/>
      <c r="G91" s="209"/>
      <c r="H91" s="209"/>
      <c r="I91" s="209"/>
      <c r="J91" s="180"/>
      <c r="K91" s="2"/>
      <c r="L91" s="2"/>
      <c r="M91" s="2"/>
    </row>
    <row r="92" spans="1:13" x14ac:dyDescent="0.25">
      <c r="A92" s="175"/>
      <c r="B92" s="181" t="s">
        <v>153</v>
      </c>
      <c r="C92" s="182">
        <v>200</v>
      </c>
      <c r="D92" s="183">
        <v>210</v>
      </c>
      <c r="E92" s="183">
        <f>C92*200/K92</f>
        <v>200</v>
      </c>
      <c r="F92" s="184">
        <v>5.58</v>
      </c>
      <c r="G92" s="184">
        <v>6.38</v>
      </c>
      <c r="H92" s="184">
        <v>9.3800000000000008</v>
      </c>
      <c r="I92" s="184">
        <v>117.3</v>
      </c>
      <c r="J92" s="175" t="s">
        <v>284</v>
      </c>
      <c r="K92" s="140">
        <v>200</v>
      </c>
      <c r="L92" s="2"/>
      <c r="M92" s="2"/>
    </row>
    <row r="93" spans="1:13" x14ac:dyDescent="0.25">
      <c r="A93" s="5" t="s">
        <v>73</v>
      </c>
      <c r="B93" s="6"/>
      <c r="C93" s="9">
        <f>SUM(C73:C92)</f>
        <v>260</v>
      </c>
      <c r="D93" s="6"/>
      <c r="E93" s="6"/>
      <c r="F93" s="207">
        <f>SUM(F73:F92)</f>
        <v>10.219999999999999</v>
      </c>
      <c r="G93" s="207">
        <f>SUM(G73:G92)</f>
        <v>10.27</v>
      </c>
      <c r="H93" s="207">
        <f>SUM(H73:H92)</f>
        <v>38.28</v>
      </c>
      <c r="I93" s="207">
        <f>SUM(I73:I92)</f>
        <v>286.60000000000002</v>
      </c>
      <c r="J93" s="6" t="s">
        <v>17</v>
      </c>
      <c r="K93" s="2"/>
      <c r="L93" s="2"/>
      <c r="M93" s="2"/>
    </row>
    <row r="94" spans="1:13" x14ac:dyDescent="0.25">
      <c r="A94" s="175" t="s">
        <v>74</v>
      </c>
      <c r="B94" s="123" t="s">
        <v>263</v>
      </c>
      <c r="C94" s="101">
        <v>70</v>
      </c>
      <c r="D94" s="150"/>
      <c r="E94" s="150"/>
      <c r="F94" s="101">
        <v>12.61</v>
      </c>
      <c r="G94" s="101">
        <v>15.11</v>
      </c>
      <c r="H94" s="101">
        <v>4.62</v>
      </c>
      <c r="I94" s="101">
        <v>204.92</v>
      </c>
      <c r="J94" s="70" t="s">
        <v>393</v>
      </c>
      <c r="K94" s="2"/>
      <c r="L94" s="2"/>
      <c r="M94" s="2"/>
    </row>
    <row r="95" spans="1:13" x14ac:dyDescent="0.25">
      <c r="A95" s="175"/>
      <c r="B95" s="99" t="s">
        <v>264</v>
      </c>
      <c r="C95" s="101"/>
      <c r="D95" s="150">
        <v>61.5</v>
      </c>
      <c r="E95" s="150">
        <v>56</v>
      </c>
      <c r="F95" s="101"/>
      <c r="G95" s="101"/>
      <c r="H95" s="101"/>
      <c r="I95" s="101"/>
      <c r="J95" s="70" t="s">
        <v>17</v>
      </c>
      <c r="K95" s="2"/>
      <c r="L95" s="2"/>
      <c r="M95" s="2"/>
    </row>
    <row r="96" spans="1:13" x14ac:dyDescent="0.25">
      <c r="A96" s="175"/>
      <c r="B96" s="99" t="s">
        <v>29</v>
      </c>
      <c r="C96" s="101"/>
      <c r="D96" s="150">
        <v>5.8</v>
      </c>
      <c r="E96" s="150">
        <v>5.8</v>
      </c>
      <c r="F96" s="101"/>
      <c r="G96" s="101"/>
      <c r="H96" s="101"/>
      <c r="I96" s="101"/>
      <c r="J96" s="70"/>
      <c r="K96" s="2"/>
      <c r="L96" s="2"/>
      <c r="M96" s="2"/>
    </row>
    <row r="97" spans="1:13" x14ac:dyDescent="0.25">
      <c r="A97" s="175"/>
      <c r="B97" s="99" t="s">
        <v>265</v>
      </c>
      <c r="C97" s="101"/>
      <c r="D97" s="150">
        <v>29.2</v>
      </c>
      <c r="E97" s="150">
        <v>29.2</v>
      </c>
      <c r="F97" s="101"/>
      <c r="G97" s="101"/>
      <c r="H97" s="101"/>
      <c r="I97" s="101"/>
      <c r="J97" s="70"/>
      <c r="K97" s="2"/>
      <c r="L97" s="2"/>
      <c r="M97" s="2"/>
    </row>
    <row r="98" spans="1:13" x14ac:dyDescent="0.25">
      <c r="A98" s="175"/>
      <c r="B98" s="99" t="s">
        <v>266</v>
      </c>
      <c r="C98" s="101"/>
      <c r="D98" s="150" t="s">
        <v>267</v>
      </c>
      <c r="E98" s="150">
        <v>4.0999999999999996</v>
      </c>
      <c r="F98" s="101"/>
      <c r="G98" s="101"/>
      <c r="H98" s="101"/>
      <c r="I98" s="101"/>
      <c r="J98" s="70"/>
      <c r="K98" s="2"/>
      <c r="L98" s="2"/>
      <c r="M98" s="2"/>
    </row>
    <row r="99" spans="1:13" x14ac:dyDescent="0.25">
      <c r="A99" s="175"/>
      <c r="B99" s="99" t="s">
        <v>268</v>
      </c>
      <c r="C99" s="101"/>
      <c r="D99" s="150">
        <v>2</v>
      </c>
      <c r="E99" s="150">
        <v>2</v>
      </c>
      <c r="F99" s="101"/>
      <c r="G99" s="101"/>
      <c r="H99" s="101"/>
      <c r="I99" s="101"/>
      <c r="J99" s="99"/>
      <c r="K99" s="2"/>
      <c r="L99" s="2"/>
      <c r="M99" s="2"/>
    </row>
    <row r="100" spans="1:13" x14ac:dyDescent="0.25">
      <c r="A100" s="175"/>
      <c r="B100" s="99" t="s">
        <v>21</v>
      </c>
      <c r="C100" s="101"/>
      <c r="D100" s="150">
        <v>0.7</v>
      </c>
      <c r="E100" s="150">
        <v>0.7</v>
      </c>
      <c r="F100" s="101"/>
      <c r="G100" s="101"/>
      <c r="H100" s="101"/>
      <c r="I100" s="101"/>
      <c r="J100" s="99"/>
      <c r="K100" s="2"/>
      <c r="L100" s="2"/>
      <c r="M100" s="2"/>
    </row>
    <row r="101" spans="1:13" x14ac:dyDescent="0.25">
      <c r="A101" s="175"/>
      <c r="B101" s="118" t="s">
        <v>66</v>
      </c>
      <c r="C101" s="101">
        <v>130</v>
      </c>
      <c r="D101" s="99"/>
      <c r="E101" s="99"/>
      <c r="F101" s="70">
        <v>3.4</v>
      </c>
      <c r="G101" s="70">
        <v>4.1900000000000004</v>
      </c>
      <c r="H101" s="70">
        <v>17.48</v>
      </c>
      <c r="I101" s="70">
        <v>113.3</v>
      </c>
      <c r="J101" s="70" t="s">
        <v>67</v>
      </c>
      <c r="K101" s="2"/>
      <c r="L101" s="2"/>
      <c r="M101" s="2"/>
    </row>
    <row r="102" spans="1:13" x14ac:dyDescent="0.25">
      <c r="A102" s="175"/>
      <c r="B102" s="159" t="s">
        <v>60</v>
      </c>
      <c r="C102" s="150"/>
      <c r="D102" s="160">
        <v>170.7</v>
      </c>
      <c r="E102" s="160">
        <v>136.5</v>
      </c>
      <c r="F102" s="70"/>
      <c r="G102" s="70"/>
      <c r="H102" s="70"/>
      <c r="I102" s="70"/>
      <c r="J102" s="70" t="s">
        <v>17</v>
      </c>
      <c r="K102" s="2"/>
      <c r="L102" s="2"/>
      <c r="M102" s="2"/>
    </row>
    <row r="103" spans="1:13" x14ac:dyDescent="0.25">
      <c r="A103" s="175"/>
      <c r="B103" s="159" t="s">
        <v>61</v>
      </c>
      <c r="C103" s="150"/>
      <c r="D103" s="160">
        <v>5.86</v>
      </c>
      <c r="E103" s="160">
        <v>5.86</v>
      </c>
      <c r="F103" s="70"/>
      <c r="G103" s="70"/>
      <c r="H103" s="70"/>
      <c r="I103" s="70"/>
      <c r="J103" s="99"/>
      <c r="K103" s="2"/>
      <c r="L103" s="2"/>
      <c r="M103" s="2"/>
    </row>
    <row r="104" spans="1:13" x14ac:dyDescent="0.25">
      <c r="A104" s="175"/>
      <c r="B104" s="159" t="s">
        <v>62</v>
      </c>
      <c r="C104" s="150"/>
      <c r="D104" s="160">
        <v>6.5</v>
      </c>
      <c r="E104" s="160">
        <v>5.2</v>
      </c>
      <c r="F104" s="70"/>
      <c r="G104" s="70"/>
      <c r="H104" s="70"/>
      <c r="I104" s="70"/>
      <c r="J104" s="99"/>
      <c r="K104" s="2"/>
      <c r="L104" s="2"/>
      <c r="M104" s="2"/>
    </row>
    <row r="105" spans="1:13" x14ac:dyDescent="0.25">
      <c r="A105" s="175"/>
      <c r="B105" s="161" t="s">
        <v>63</v>
      </c>
      <c r="C105" s="150"/>
      <c r="D105" s="160">
        <v>9.1999999999999993</v>
      </c>
      <c r="E105" s="160">
        <v>7.8</v>
      </c>
      <c r="F105" s="70"/>
      <c r="G105" s="70"/>
      <c r="H105" s="70"/>
      <c r="I105" s="70"/>
      <c r="J105" s="99"/>
      <c r="K105" s="2"/>
      <c r="L105" s="2"/>
      <c r="M105" s="2"/>
    </row>
    <row r="106" spans="1:13" ht="31.5" x14ac:dyDescent="0.25">
      <c r="A106" s="175"/>
      <c r="B106" s="161" t="s">
        <v>37</v>
      </c>
      <c r="C106" s="150"/>
      <c r="D106" s="160">
        <v>4.2</v>
      </c>
      <c r="E106" s="160">
        <v>4.2</v>
      </c>
      <c r="F106" s="70"/>
      <c r="G106" s="70"/>
      <c r="H106" s="70"/>
      <c r="I106" s="70"/>
      <c r="J106" s="99"/>
      <c r="K106" s="2"/>
      <c r="L106" s="2"/>
      <c r="M106" s="2"/>
    </row>
    <row r="107" spans="1:13" x14ac:dyDescent="0.25">
      <c r="A107" s="175"/>
      <c r="B107" s="159" t="s">
        <v>64</v>
      </c>
      <c r="C107" s="150"/>
      <c r="D107" s="160">
        <v>1.56</v>
      </c>
      <c r="E107" s="160">
        <v>1.56</v>
      </c>
      <c r="F107" s="70"/>
      <c r="G107" s="70"/>
      <c r="H107" s="70"/>
      <c r="I107" s="70"/>
      <c r="J107" s="99"/>
      <c r="K107" s="2"/>
      <c r="L107" s="2"/>
      <c r="M107" s="2"/>
    </row>
    <row r="108" spans="1:13" x14ac:dyDescent="0.25">
      <c r="A108" s="175"/>
      <c r="B108" s="159" t="s">
        <v>65</v>
      </c>
      <c r="C108" s="150"/>
      <c r="D108" s="160">
        <v>3.5</v>
      </c>
      <c r="E108" s="160">
        <v>2.6</v>
      </c>
      <c r="F108" s="70"/>
      <c r="G108" s="70"/>
      <c r="H108" s="70"/>
      <c r="I108" s="70"/>
      <c r="J108" s="99"/>
      <c r="K108" s="2"/>
      <c r="L108" s="2"/>
      <c r="M108" s="2"/>
    </row>
    <row r="109" spans="1:13" x14ac:dyDescent="0.25">
      <c r="A109" s="175"/>
      <c r="B109" s="159" t="s">
        <v>40</v>
      </c>
      <c r="C109" s="150"/>
      <c r="D109" s="160">
        <v>3.9</v>
      </c>
      <c r="E109" s="160">
        <v>3.9</v>
      </c>
      <c r="F109" s="70"/>
      <c r="G109" s="70"/>
      <c r="H109" s="70"/>
      <c r="I109" s="70"/>
      <c r="J109" s="99"/>
      <c r="K109" s="2"/>
      <c r="L109" s="2"/>
      <c r="M109" s="2"/>
    </row>
    <row r="110" spans="1:13" x14ac:dyDescent="0.25">
      <c r="A110" s="175"/>
      <c r="B110" s="159" t="s">
        <v>21</v>
      </c>
      <c r="C110" s="150"/>
      <c r="D110" s="160">
        <v>0.6</v>
      </c>
      <c r="E110" s="160">
        <v>0.6</v>
      </c>
      <c r="F110" s="70"/>
      <c r="G110" s="70"/>
      <c r="H110" s="70"/>
      <c r="I110" s="70"/>
      <c r="J110" s="99"/>
      <c r="K110" s="2"/>
      <c r="L110" s="2"/>
      <c r="M110" s="2"/>
    </row>
    <row r="111" spans="1:13" x14ac:dyDescent="0.25">
      <c r="A111" s="3"/>
      <c r="B111" s="123" t="s">
        <v>438</v>
      </c>
      <c r="C111" s="101">
        <v>180</v>
      </c>
      <c r="D111" s="312"/>
      <c r="E111" s="312"/>
      <c r="F111" s="101">
        <v>0.18</v>
      </c>
      <c r="G111" s="101">
        <v>0</v>
      </c>
      <c r="H111" s="101">
        <v>5.85</v>
      </c>
      <c r="I111" s="101">
        <v>24.12</v>
      </c>
      <c r="J111" s="213" t="s">
        <v>421</v>
      </c>
      <c r="K111" s="140">
        <v>180</v>
      </c>
      <c r="L111" s="2"/>
      <c r="M111" s="2"/>
    </row>
    <row r="112" spans="1:13" x14ac:dyDescent="0.25">
      <c r="A112" s="3"/>
      <c r="B112" s="99" t="s">
        <v>81</v>
      </c>
      <c r="C112" s="101"/>
      <c r="D112" s="312">
        <v>0.9</v>
      </c>
      <c r="E112" s="312">
        <v>0.9</v>
      </c>
      <c r="F112" s="101"/>
      <c r="G112" s="101"/>
      <c r="H112" s="101"/>
      <c r="I112" s="101"/>
      <c r="J112" s="188" t="s">
        <v>433</v>
      </c>
      <c r="K112" s="140"/>
      <c r="L112" s="2"/>
      <c r="M112" s="2"/>
    </row>
    <row r="113" spans="1:13" x14ac:dyDescent="0.25">
      <c r="A113" s="3"/>
      <c r="B113" s="99" t="s">
        <v>28</v>
      </c>
      <c r="C113" s="101"/>
      <c r="D113" s="312">
        <v>180</v>
      </c>
      <c r="E113" s="312">
        <v>180</v>
      </c>
      <c r="F113" s="101"/>
      <c r="G113" s="101"/>
      <c r="H113" s="101"/>
      <c r="I113" s="101"/>
      <c r="J113" s="3"/>
      <c r="K113" s="140"/>
      <c r="L113" s="2"/>
      <c r="M113" s="2"/>
    </row>
    <row r="114" spans="1:13" x14ac:dyDescent="0.25">
      <c r="A114" s="3"/>
      <c r="B114" s="99" t="s">
        <v>20</v>
      </c>
      <c r="C114" s="101"/>
      <c r="D114" s="312">
        <v>6.3</v>
      </c>
      <c r="E114" s="312">
        <v>6.3</v>
      </c>
      <c r="F114" s="101"/>
      <c r="G114" s="101"/>
      <c r="H114" s="101"/>
      <c r="I114" s="101"/>
      <c r="J114" s="3"/>
      <c r="K114" s="140"/>
      <c r="L114" s="2"/>
      <c r="M114" s="2"/>
    </row>
    <row r="115" spans="1:13" x14ac:dyDescent="0.25">
      <c r="A115" s="2"/>
      <c r="B115" s="118" t="s">
        <v>29</v>
      </c>
      <c r="C115" s="152">
        <v>40</v>
      </c>
      <c r="D115" s="153">
        <v>40</v>
      </c>
      <c r="E115" s="153">
        <v>40</v>
      </c>
      <c r="F115" s="152">
        <v>3.04</v>
      </c>
      <c r="G115" s="152">
        <v>0.36</v>
      </c>
      <c r="H115" s="152">
        <v>18.68</v>
      </c>
      <c r="I115" s="152">
        <v>92.4</v>
      </c>
      <c r="J115" s="3"/>
      <c r="K115" s="2"/>
      <c r="L115" s="2"/>
      <c r="M115" s="2"/>
    </row>
    <row r="116" spans="1:13" x14ac:dyDescent="0.25">
      <c r="A116" s="3"/>
      <c r="B116" s="123" t="s">
        <v>85</v>
      </c>
      <c r="C116" s="152">
        <v>30</v>
      </c>
      <c r="D116" s="153">
        <v>30</v>
      </c>
      <c r="E116" s="153">
        <v>30</v>
      </c>
      <c r="F116" s="152">
        <v>2.31</v>
      </c>
      <c r="G116" s="152">
        <v>0.42</v>
      </c>
      <c r="H116" s="152">
        <v>11.28</v>
      </c>
      <c r="I116" s="152">
        <v>60.3</v>
      </c>
      <c r="J116" s="3"/>
      <c r="K116" s="2"/>
      <c r="L116" s="2"/>
      <c r="M116" s="2"/>
    </row>
    <row r="117" spans="1:13" x14ac:dyDescent="0.25">
      <c r="A117" s="5" t="s">
        <v>82</v>
      </c>
      <c r="B117" s="5"/>
      <c r="C117" s="9">
        <f>SUM(C94:C116)</f>
        <v>450</v>
      </c>
      <c r="D117" s="5"/>
      <c r="E117" s="5"/>
      <c r="F117" s="174">
        <f>SUM(F94:F116)</f>
        <v>21.539999999999996</v>
      </c>
      <c r="G117" s="174">
        <f>SUM(G94:G116)</f>
        <v>20.080000000000002</v>
      </c>
      <c r="H117" s="174">
        <f>SUM(H94:H116)</f>
        <v>57.910000000000004</v>
      </c>
      <c r="I117" s="174">
        <f>SUM(I94:I116)</f>
        <v>495.04</v>
      </c>
      <c r="J117" s="5"/>
      <c r="K117" s="2"/>
      <c r="L117" s="2"/>
      <c r="M117" s="2"/>
    </row>
    <row r="118" spans="1:13" x14ac:dyDescent="0.25">
      <c r="A118" s="14" t="s">
        <v>83</v>
      </c>
      <c r="B118" s="14"/>
      <c r="C118" s="14"/>
      <c r="D118" s="14"/>
      <c r="E118" s="14"/>
      <c r="F118" s="15">
        <f>F22+F24+F72+F93+F117</f>
        <v>69.319999999999993</v>
      </c>
      <c r="G118" s="15">
        <f>G22+G24+G72+G93+G117</f>
        <v>71.33</v>
      </c>
      <c r="H118" s="15">
        <f>H22+H24+H72+H93+H117</f>
        <v>251.67500000000001</v>
      </c>
      <c r="I118" s="15">
        <f>I22+I24+I72+I93+I117</f>
        <v>1860.3600000000001</v>
      </c>
      <c r="J118" s="14"/>
      <c r="K118" s="2"/>
      <c r="L118" s="2"/>
      <c r="M118" s="2"/>
    </row>
    <row r="119" spans="1:13" ht="16.5" thickBot="1" x14ac:dyDescent="0.3">
      <c r="J119" s="2"/>
      <c r="K119" s="2"/>
      <c r="L119" s="2"/>
      <c r="M119" s="2"/>
    </row>
    <row r="120" spans="1:13" ht="16.5" thickBot="1" x14ac:dyDescent="0.3">
      <c r="A120" s="214" t="s">
        <v>133</v>
      </c>
      <c r="B120" s="215" t="s">
        <v>134</v>
      </c>
      <c r="C120" s="216" t="s">
        <v>135</v>
      </c>
      <c r="D120" s="217" t="s">
        <v>136</v>
      </c>
      <c r="E120" s="218"/>
      <c r="F120" s="218"/>
      <c r="G120" s="218"/>
      <c r="H120" s="218"/>
      <c r="J120" s="2"/>
      <c r="K120" s="2"/>
      <c r="L120" s="2"/>
      <c r="M120" s="2"/>
    </row>
    <row r="121" spans="1:13" x14ac:dyDescent="0.25">
      <c r="A121" s="219" t="s">
        <v>137</v>
      </c>
      <c r="B121" s="220">
        <f>I22</f>
        <v>406</v>
      </c>
      <c r="C121" s="221">
        <f>B121/B126*100</f>
        <v>21.82373304091681</v>
      </c>
      <c r="D121" s="222">
        <v>0.2</v>
      </c>
      <c r="E121" s="104"/>
      <c r="F121" s="104"/>
      <c r="G121" s="223"/>
      <c r="H121" s="224"/>
      <c r="J121" s="2"/>
      <c r="K121" s="2"/>
      <c r="L121" s="2"/>
      <c r="M121" s="2"/>
    </row>
    <row r="122" spans="1:13" x14ac:dyDescent="0.25">
      <c r="A122" s="219" t="s">
        <v>138</v>
      </c>
      <c r="B122" s="220">
        <f>I24</f>
        <v>49.5</v>
      </c>
      <c r="C122" s="221">
        <f>B122/B126*100</f>
        <v>2.66077533380636</v>
      </c>
      <c r="D122" s="222">
        <v>0.05</v>
      </c>
      <c r="E122" s="104"/>
      <c r="F122" s="104"/>
      <c r="G122" s="223"/>
      <c r="H122" s="224"/>
      <c r="J122" s="2"/>
      <c r="K122" s="2"/>
      <c r="L122" s="2"/>
      <c r="M122" s="2"/>
    </row>
    <row r="123" spans="1:13" x14ac:dyDescent="0.25">
      <c r="A123" s="225" t="s">
        <v>139</v>
      </c>
      <c r="B123" s="226">
        <f>I72</f>
        <v>623.22</v>
      </c>
      <c r="C123" s="227">
        <f>B123/B126*100</f>
        <v>33.499967748177774</v>
      </c>
      <c r="D123" s="228">
        <v>0.35</v>
      </c>
      <c r="E123" s="104"/>
      <c r="F123" s="104"/>
      <c r="G123" s="223"/>
      <c r="H123" s="229"/>
      <c r="J123" s="2"/>
      <c r="K123" s="2"/>
      <c r="L123" s="2"/>
      <c r="M123" s="2"/>
    </row>
    <row r="124" spans="1:13" x14ac:dyDescent="0.25">
      <c r="A124" s="225" t="s">
        <v>140</v>
      </c>
      <c r="B124" s="226">
        <f>I93</f>
        <v>286.60000000000002</v>
      </c>
      <c r="C124" s="227">
        <f>B124/B126*100</f>
        <v>15.405620417553592</v>
      </c>
      <c r="D124" s="228">
        <v>0.15</v>
      </c>
      <c r="E124" s="104"/>
      <c r="F124" s="104"/>
      <c r="G124" s="223"/>
      <c r="H124" s="224"/>
      <c r="J124" s="2"/>
      <c r="K124" s="2"/>
      <c r="L124" s="2"/>
      <c r="M124" s="2"/>
    </row>
    <row r="125" spans="1:13" ht="16.5" thickBot="1" x14ac:dyDescent="0.3">
      <c r="A125" s="225" t="s">
        <v>141</v>
      </c>
      <c r="B125" s="226">
        <f>I117</f>
        <v>495.04</v>
      </c>
      <c r="C125" s="227">
        <f>B125/B126*100</f>
        <v>26.609903459545464</v>
      </c>
      <c r="D125" s="228">
        <v>0.25</v>
      </c>
      <c r="E125" s="104"/>
      <c r="F125" s="104"/>
      <c r="G125" s="223"/>
      <c r="H125" s="224"/>
      <c r="J125" s="2"/>
      <c r="K125" s="2"/>
      <c r="L125" s="2"/>
      <c r="M125" s="2"/>
    </row>
    <row r="126" spans="1:13" ht="16.5" thickBot="1" x14ac:dyDescent="0.3">
      <c r="A126" s="230" t="s">
        <v>142</v>
      </c>
      <c r="B126" s="231">
        <f>SUM(B121:B125)</f>
        <v>1860.3600000000001</v>
      </c>
      <c r="C126" s="232"/>
      <c r="D126" s="233"/>
      <c r="E126" s="104"/>
      <c r="F126" s="104"/>
      <c r="G126" s="104"/>
      <c r="H126" s="104"/>
      <c r="J126" s="2"/>
      <c r="K126" s="2"/>
      <c r="L126" s="2"/>
      <c r="M126" s="2"/>
    </row>
    <row r="127" spans="1:13" x14ac:dyDescent="0.25">
      <c r="J127" s="2"/>
      <c r="K127" s="2"/>
      <c r="L127" s="2"/>
      <c r="M127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scale="94" orientation="landscape" r:id="rId1"/>
  <rowBreaks count="1" manualBreakCount="1">
    <brk id="91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11"/>
  <sheetViews>
    <sheetView view="pageBreakPreview" topLeftCell="A58" zoomScaleSheetLayoutView="100" workbookViewId="0">
      <selection activeCell="G34" sqref="G34"/>
    </sheetView>
  </sheetViews>
  <sheetFormatPr defaultRowHeight="15.75" x14ac:dyDescent="0.25"/>
  <cols>
    <col min="1" max="1" width="15.85546875" style="189" customWidth="1"/>
    <col min="2" max="2" width="23.7109375" style="189" customWidth="1"/>
    <col min="3" max="9" width="9.140625" style="189"/>
    <col min="10" max="10" width="14.5703125" style="189" customWidth="1"/>
    <col min="11" max="16384" width="9.140625" style="189"/>
  </cols>
  <sheetData>
    <row r="1" spans="1:25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</row>
    <row r="2" spans="1:25" x14ac:dyDescent="0.25">
      <c r="A2" s="213" t="s">
        <v>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25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</row>
    <row r="5" spans="1:25" x14ac:dyDescent="0.25">
      <c r="A5" s="332"/>
      <c r="B5" s="332"/>
      <c r="C5" s="332"/>
      <c r="D5" s="243" t="s">
        <v>11</v>
      </c>
      <c r="E5" s="243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</row>
    <row r="6" spans="1:25" ht="31.5" x14ac:dyDescent="0.25">
      <c r="A6" s="186" t="s">
        <v>269</v>
      </c>
      <c r="B6" s="12"/>
      <c r="C6" s="12"/>
      <c r="D6" s="12"/>
      <c r="E6" s="12"/>
      <c r="F6" s="12"/>
      <c r="G6" s="12"/>
      <c r="H6" s="12"/>
      <c r="I6" s="12"/>
      <c r="J6" s="129"/>
      <c r="K6" s="104"/>
      <c r="L6" s="104"/>
      <c r="M6" s="104"/>
      <c r="N6" s="314"/>
      <c r="O6" s="314"/>
      <c r="P6" s="314"/>
      <c r="Q6" s="314"/>
      <c r="R6" s="314"/>
      <c r="S6" s="314"/>
    </row>
    <row r="7" spans="1:25" ht="31.5" x14ac:dyDescent="0.25">
      <c r="A7" s="128" t="s">
        <v>15</v>
      </c>
      <c r="B7" s="123" t="s">
        <v>457</v>
      </c>
      <c r="C7" s="101">
        <v>200</v>
      </c>
      <c r="D7" s="150"/>
      <c r="E7" s="150"/>
      <c r="F7" s="101">
        <v>7.24</v>
      </c>
      <c r="G7" s="101">
        <v>7.86</v>
      </c>
      <c r="H7" s="101">
        <v>34.380000000000003</v>
      </c>
      <c r="I7" s="101">
        <v>237.82</v>
      </c>
      <c r="J7" s="4" t="s">
        <v>408</v>
      </c>
      <c r="K7" s="315"/>
      <c r="L7" s="121"/>
      <c r="M7" s="229"/>
      <c r="N7" s="229"/>
      <c r="O7" s="121"/>
      <c r="P7" s="121"/>
      <c r="Q7" s="121"/>
      <c r="R7" s="121"/>
      <c r="S7" s="127"/>
      <c r="T7" s="2"/>
      <c r="U7" s="101">
        <v>19.16</v>
      </c>
      <c r="V7" s="101">
        <v>12.98</v>
      </c>
      <c r="W7" s="101">
        <v>41.63</v>
      </c>
      <c r="X7" s="101">
        <v>478.99</v>
      </c>
      <c r="Y7" s="189" t="s">
        <v>398</v>
      </c>
    </row>
    <row r="8" spans="1:25" x14ac:dyDescent="0.25">
      <c r="A8" s="128"/>
      <c r="B8" s="99" t="s">
        <v>439</v>
      </c>
      <c r="C8" s="150"/>
      <c r="D8" s="150">
        <v>39</v>
      </c>
      <c r="E8" s="150">
        <v>39</v>
      </c>
      <c r="F8" s="101"/>
      <c r="G8" s="101"/>
      <c r="H8" s="101"/>
      <c r="I8" s="101"/>
      <c r="J8" s="4" t="s">
        <v>17</v>
      </c>
      <c r="K8" s="315"/>
      <c r="L8" s="121"/>
      <c r="M8" s="229"/>
      <c r="N8" s="229"/>
      <c r="O8" s="121"/>
      <c r="P8" s="121"/>
      <c r="Q8" s="121"/>
      <c r="R8" s="121"/>
      <c r="S8" s="127"/>
      <c r="T8" s="2"/>
      <c r="U8" s="121"/>
      <c r="V8" s="121"/>
      <c r="W8" s="121"/>
      <c r="X8" s="121"/>
    </row>
    <row r="9" spans="1:25" x14ac:dyDescent="0.25">
      <c r="A9" s="128"/>
      <c r="B9" s="99" t="s">
        <v>28</v>
      </c>
      <c r="C9" s="150"/>
      <c r="D9" s="150">
        <v>66.3</v>
      </c>
      <c r="E9" s="150">
        <v>66.3</v>
      </c>
      <c r="F9" s="101"/>
      <c r="G9" s="101"/>
      <c r="H9" s="101"/>
      <c r="I9" s="101"/>
      <c r="J9" s="4"/>
      <c r="K9" s="315"/>
      <c r="L9" s="121"/>
      <c r="M9" s="229"/>
      <c r="N9" s="229"/>
      <c r="O9" s="121"/>
      <c r="P9" s="121"/>
      <c r="Q9" s="121"/>
      <c r="R9" s="121"/>
      <c r="S9" s="127"/>
      <c r="T9" s="2"/>
      <c r="U9" s="121"/>
      <c r="V9" s="121"/>
      <c r="W9" s="121"/>
      <c r="X9" s="121"/>
    </row>
    <row r="10" spans="1:25" x14ac:dyDescent="0.25">
      <c r="A10" s="128"/>
      <c r="B10" s="151" t="s">
        <v>19</v>
      </c>
      <c r="C10" s="150"/>
      <c r="D10" s="150">
        <v>97.5</v>
      </c>
      <c r="E10" s="150">
        <v>97.5</v>
      </c>
      <c r="F10" s="101"/>
      <c r="G10" s="101"/>
      <c r="H10" s="101"/>
      <c r="I10" s="101"/>
      <c r="J10" s="3"/>
      <c r="K10" s="315"/>
      <c r="L10" s="121"/>
      <c r="M10" s="229"/>
      <c r="N10" s="229"/>
      <c r="O10" s="121"/>
      <c r="P10" s="121"/>
      <c r="Q10" s="121"/>
      <c r="R10" s="121"/>
      <c r="S10" s="127"/>
      <c r="T10" s="2"/>
      <c r="U10" s="121"/>
      <c r="V10" s="121"/>
      <c r="W10" s="121"/>
      <c r="X10" s="121"/>
    </row>
    <row r="11" spans="1:25" x14ac:dyDescent="0.25">
      <c r="A11" s="128"/>
      <c r="B11" s="99" t="s">
        <v>20</v>
      </c>
      <c r="C11" s="150"/>
      <c r="D11" s="150">
        <v>4.8</v>
      </c>
      <c r="E11" s="150">
        <v>4.8</v>
      </c>
      <c r="F11" s="101"/>
      <c r="G11" s="101"/>
      <c r="H11" s="101"/>
      <c r="I11" s="101"/>
      <c r="J11" s="3"/>
      <c r="K11" s="315"/>
      <c r="L11" s="121"/>
      <c r="M11" s="229"/>
      <c r="N11" s="229"/>
      <c r="O11" s="121"/>
      <c r="P11" s="121"/>
      <c r="Q11" s="121"/>
      <c r="R11" s="121"/>
      <c r="S11" s="127"/>
      <c r="T11" s="2"/>
      <c r="U11" s="121"/>
      <c r="V11" s="121"/>
      <c r="W11" s="121"/>
      <c r="X11" s="121"/>
    </row>
    <row r="12" spans="1:25" x14ac:dyDescent="0.25">
      <c r="A12" s="128"/>
      <c r="B12" s="99" t="s">
        <v>21</v>
      </c>
      <c r="C12" s="150"/>
      <c r="D12" s="150">
        <v>0.8</v>
      </c>
      <c r="E12" s="150">
        <v>0.8</v>
      </c>
      <c r="F12" s="101"/>
      <c r="G12" s="101"/>
      <c r="H12" s="101"/>
      <c r="I12" s="101"/>
      <c r="J12" s="3"/>
      <c r="K12" s="315"/>
      <c r="L12" s="121"/>
      <c r="M12" s="229"/>
      <c r="N12" s="229"/>
      <c r="O12" s="121"/>
      <c r="P12" s="121"/>
      <c r="Q12" s="121"/>
      <c r="R12" s="121"/>
      <c r="S12" s="127"/>
      <c r="T12" s="2"/>
      <c r="U12" s="121"/>
      <c r="V12" s="121"/>
      <c r="W12" s="121"/>
      <c r="X12" s="121"/>
    </row>
    <row r="13" spans="1:25" x14ac:dyDescent="0.25">
      <c r="A13" s="96"/>
      <c r="B13" s="70" t="s">
        <v>22</v>
      </c>
      <c r="C13" s="150"/>
      <c r="D13" s="150"/>
      <c r="E13" s="101">
        <v>195</v>
      </c>
      <c r="F13" s="101"/>
      <c r="G13" s="101"/>
      <c r="H13" s="101"/>
      <c r="I13" s="101"/>
      <c r="J13" s="3"/>
      <c r="K13" s="104"/>
      <c r="L13" s="121"/>
      <c r="M13" s="229"/>
      <c r="N13" s="229"/>
      <c r="O13" s="121"/>
      <c r="P13" s="121"/>
      <c r="Q13" s="121"/>
      <c r="R13" s="121"/>
      <c r="S13" s="127"/>
      <c r="T13" s="2"/>
      <c r="U13" s="2"/>
      <c r="V13" s="2"/>
      <c r="W13" s="2"/>
    </row>
    <row r="14" spans="1:25" x14ac:dyDescent="0.25">
      <c r="A14" s="96"/>
      <c r="B14" s="99" t="s">
        <v>23</v>
      </c>
      <c r="C14" s="150"/>
      <c r="D14" s="150">
        <v>5</v>
      </c>
      <c r="E14" s="150">
        <v>5</v>
      </c>
      <c r="F14" s="101"/>
      <c r="G14" s="101"/>
      <c r="H14" s="101"/>
      <c r="I14" s="101"/>
      <c r="J14" s="3"/>
      <c r="K14" s="104"/>
      <c r="L14" s="121"/>
      <c r="M14" s="229"/>
      <c r="N14" s="229"/>
      <c r="O14" s="121"/>
      <c r="P14" s="121"/>
      <c r="Q14" s="121"/>
      <c r="R14" s="121"/>
      <c r="S14" s="104"/>
      <c r="T14" s="2"/>
      <c r="U14" s="2"/>
      <c r="V14" s="2"/>
      <c r="W14" s="2"/>
    </row>
    <row r="15" spans="1:25" ht="26.25" customHeight="1" x14ac:dyDescent="0.25">
      <c r="A15" s="96"/>
      <c r="B15" s="176" t="s">
        <v>409</v>
      </c>
      <c r="C15" s="177">
        <v>10</v>
      </c>
      <c r="D15" s="178">
        <v>10.1</v>
      </c>
      <c r="E15" s="178">
        <v>10</v>
      </c>
      <c r="F15" s="152">
        <v>0.04</v>
      </c>
      <c r="G15" s="152">
        <v>0</v>
      </c>
      <c r="H15" s="152">
        <v>6.53</v>
      </c>
      <c r="I15" s="152">
        <v>25</v>
      </c>
      <c r="J15" s="3"/>
      <c r="K15" s="104"/>
      <c r="L15" s="121"/>
      <c r="M15" s="229"/>
      <c r="N15" s="229"/>
      <c r="O15" s="121"/>
      <c r="P15" s="121"/>
      <c r="Q15" s="121"/>
      <c r="R15" s="121"/>
      <c r="S15" s="104"/>
      <c r="T15" s="2"/>
      <c r="U15" s="2"/>
      <c r="V15" s="2"/>
      <c r="W15" s="2"/>
    </row>
    <row r="16" spans="1:25" ht="31.5" x14ac:dyDescent="0.25">
      <c r="A16" s="96"/>
      <c r="B16" s="69" t="s">
        <v>25</v>
      </c>
      <c r="C16" s="101">
        <v>200</v>
      </c>
      <c r="D16" s="316"/>
      <c r="E16" s="316"/>
      <c r="F16" s="101">
        <v>3.8</v>
      </c>
      <c r="G16" s="101">
        <v>3.5</v>
      </c>
      <c r="H16" s="101">
        <v>11.2</v>
      </c>
      <c r="I16" s="101">
        <v>91.2</v>
      </c>
      <c r="J16" s="70" t="s">
        <v>420</v>
      </c>
      <c r="K16" s="104"/>
      <c r="L16" s="121"/>
      <c r="M16" s="229"/>
      <c r="N16" s="229"/>
      <c r="O16" s="121"/>
      <c r="P16" s="121"/>
      <c r="Q16" s="121"/>
      <c r="R16" s="121"/>
      <c r="S16" s="104"/>
      <c r="T16" s="2"/>
      <c r="U16" s="2"/>
      <c r="V16" s="2"/>
      <c r="W16" s="2"/>
    </row>
    <row r="17" spans="1:23" x14ac:dyDescent="0.25">
      <c r="A17" s="96"/>
      <c r="B17" s="156" t="s">
        <v>26</v>
      </c>
      <c r="C17" s="166"/>
      <c r="D17" s="157">
        <v>5</v>
      </c>
      <c r="E17" s="157">
        <v>5</v>
      </c>
      <c r="F17" s="150"/>
      <c r="G17" s="150"/>
      <c r="H17" s="150"/>
      <c r="I17" s="150"/>
      <c r="J17" s="70"/>
      <c r="K17" s="104"/>
      <c r="L17" s="121"/>
      <c r="M17" s="229"/>
      <c r="N17" s="229"/>
      <c r="O17" s="121"/>
      <c r="P17" s="121"/>
      <c r="Q17" s="121"/>
      <c r="R17" s="121"/>
      <c r="S17" s="104"/>
      <c r="T17" s="2"/>
      <c r="U17" s="2"/>
      <c r="V17" s="2"/>
      <c r="W17" s="2"/>
    </row>
    <row r="18" spans="1:23" x14ac:dyDescent="0.25">
      <c r="A18" s="96"/>
      <c r="B18" s="156" t="s">
        <v>20</v>
      </c>
      <c r="C18" s="166"/>
      <c r="D18" s="157">
        <v>7</v>
      </c>
      <c r="E18" s="157">
        <v>7</v>
      </c>
      <c r="F18" s="150"/>
      <c r="G18" s="150"/>
      <c r="H18" s="150"/>
      <c r="I18" s="150"/>
      <c r="J18" s="70"/>
      <c r="K18" s="104"/>
      <c r="L18" s="121"/>
      <c r="M18" s="229"/>
      <c r="N18" s="229"/>
      <c r="O18" s="121"/>
      <c r="P18" s="121"/>
      <c r="Q18" s="121"/>
      <c r="R18" s="121"/>
      <c r="S18" s="104"/>
      <c r="T18" s="2"/>
      <c r="U18" s="2"/>
      <c r="V18" s="2"/>
      <c r="W18" s="2"/>
    </row>
    <row r="19" spans="1:23" x14ac:dyDescent="0.25">
      <c r="A19" s="96"/>
      <c r="B19" s="156" t="s">
        <v>27</v>
      </c>
      <c r="C19" s="166"/>
      <c r="D19" s="157">
        <v>100</v>
      </c>
      <c r="E19" s="157">
        <v>100</v>
      </c>
      <c r="F19" s="150"/>
      <c r="G19" s="150"/>
      <c r="H19" s="150"/>
      <c r="I19" s="150"/>
      <c r="J19" s="99"/>
      <c r="K19" s="104"/>
      <c r="L19" s="121"/>
      <c r="M19" s="229"/>
      <c r="N19" s="229"/>
      <c r="O19" s="121"/>
      <c r="P19" s="121"/>
      <c r="Q19" s="121"/>
      <c r="R19" s="121"/>
      <c r="S19" s="104"/>
      <c r="T19" s="2"/>
      <c r="U19" s="2"/>
      <c r="V19" s="2"/>
      <c r="W19" s="2"/>
    </row>
    <row r="20" spans="1:23" x14ac:dyDescent="0.25">
      <c r="A20" s="96"/>
      <c r="B20" s="156" t="s">
        <v>28</v>
      </c>
      <c r="C20" s="166"/>
      <c r="D20" s="157">
        <v>120</v>
      </c>
      <c r="E20" s="157">
        <v>120</v>
      </c>
      <c r="F20" s="150"/>
      <c r="G20" s="150"/>
      <c r="H20" s="150"/>
      <c r="I20" s="150"/>
      <c r="J20" s="99"/>
      <c r="K20" s="104"/>
      <c r="L20" s="104"/>
      <c r="M20" s="104"/>
      <c r="N20" s="314"/>
      <c r="O20" s="314"/>
      <c r="P20" s="314"/>
      <c r="Q20" s="314"/>
      <c r="R20" s="314"/>
      <c r="S20" s="314"/>
    </row>
    <row r="21" spans="1:23" x14ac:dyDescent="0.25">
      <c r="A21" s="96"/>
      <c r="B21" s="193"/>
      <c r="C21" s="72"/>
      <c r="D21" s="157"/>
      <c r="E21" s="157"/>
      <c r="F21" s="101"/>
      <c r="G21" s="101"/>
      <c r="H21" s="101"/>
      <c r="I21" s="101"/>
      <c r="J21" s="99"/>
      <c r="K21" s="2"/>
      <c r="L21" s="2"/>
      <c r="M21" s="2"/>
    </row>
    <row r="22" spans="1:23" x14ac:dyDescent="0.25">
      <c r="A22" s="96"/>
      <c r="B22" s="118" t="s">
        <v>29</v>
      </c>
      <c r="C22" s="152">
        <v>10</v>
      </c>
      <c r="D22" s="153">
        <f>C22</f>
        <v>10</v>
      </c>
      <c r="E22" s="153">
        <f>C22</f>
        <v>10</v>
      </c>
      <c r="F22" s="101">
        <f>C22*1.52/20</f>
        <v>0.76</v>
      </c>
      <c r="G22" s="101">
        <f>C22*0.18/K22</f>
        <v>0.09</v>
      </c>
      <c r="H22" s="101">
        <f>C22*9.34/K22</f>
        <v>4.67</v>
      </c>
      <c r="I22" s="101">
        <f>C22*46.2/K22</f>
        <v>23.1</v>
      </c>
      <c r="J22" s="3"/>
      <c r="K22" s="140">
        <v>20</v>
      </c>
      <c r="L22" s="2"/>
      <c r="M22" s="2"/>
    </row>
    <row r="23" spans="1:23" x14ac:dyDescent="0.25">
      <c r="A23" s="96"/>
      <c r="B23" s="123" t="s">
        <v>85</v>
      </c>
      <c r="C23" s="101">
        <v>10</v>
      </c>
      <c r="D23" s="150">
        <v>10</v>
      </c>
      <c r="E23" s="150">
        <v>10</v>
      </c>
      <c r="F23" s="101">
        <v>0.77</v>
      </c>
      <c r="G23" s="101">
        <v>0.14000000000000001</v>
      </c>
      <c r="H23" s="101">
        <v>3.76</v>
      </c>
      <c r="I23" s="101">
        <v>20.100000000000001</v>
      </c>
      <c r="J23" s="99"/>
      <c r="K23" s="2"/>
      <c r="L23" s="2"/>
      <c r="M23" s="2"/>
    </row>
    <row r="24" spans="1:23" x14ac:dyDescent="0.25">
      <c r="A24" s="5" t="s">
        <v>31</v>
      </c>
      <c r="B24" s="130"/>
      <c r="C24" s="131">
        <f>SUM(C7:C23)</f>
        <v>430</v>
      </c>
      <c r="D24" s="130"/>
      <c r="E24" s="130"/>
      <c r="F24" s="131">
        <f>SUM(F7:F23)</f>
        <v>12.61</v>
      </c>
      <c r="G24" s="131">
        <f>SUM(G7:G23)</f>
        <v>11.59</v>
      </c>
      <c r="H24" s="131">
        <f>SUM(H7:H23)</f>
        <v>60.54</v>
      </c>
      <c r="I24" s="131">
        <f>SUM(I7:I23)</f>
        <v>397.22</v>
      </c>
      <c r="J24" s="130"/>
      <c r="K24" s="2"/>
      <c r="L24" s="2"/>
      <c r="M24" s="2"/>
    </row>
    <row r="25" spans="1:23" x14ac:dyDescent="0.25">
      <c r="A25" s="4" t="s">
        <v>32</v>
      </c>
      <c r="B25" s="118" t="s">
        <v>425</v>
      </c>
      <c r="C25" s="101">
        <v>200</v>
      </c>
      <c r="D25" s="150">
        <f>C25</f>
        <v>200</v>
      </c>
      <c r="E25" s="150">
        <f>C25</f>
        <v>200</v>
      </c>
      <c r="F25" s="101">
        <v>0</v>
      </c>
      <c r="G25" s="101">
        <v>0</v>
      </c>
      <c r="H25" s="101">
        <v>23</v>
      </c>
      <c r="I25" s="101">
        <f>C25*92/K25</f>
        <v>92</v>
      </c>
      <c r="J25" s="3"/>
      <c r="K25" s="140">
        <v>200</v>
      </c>
      <c r="L25" s="2"/>
      <c r="M25" s="2"/>
    </row>
    <row r="26" spans="1:23" ht="47.25" x14ac:dyDescent="0.25">
      <c r="A26" s="10" t="s">
        <v>33</v>
      </c>
      <c r="B26" s="6"/>
      <c r="C26" s="9">
        <f>SUM(C25)</f>
        <v>200</v>
      </c>
      <c r="D26" s="6"/>
      <c r="E26" s="6"/>
      <c r="F26" s="9">
        <f>SUM(F25)</f>
        <v>0</v>
      </c>
      <c r="G26" s="9">
        <f>SUM(G25)</f>
        <v>0</v>
      </c>
      <c r="H26" s="9">
        <f>SUM(H25)</f>
        <v>23</v>
      </c>
      <c r="I26" s="9">
        <f>SUM(I25)</f>
        <v>92</v>
      </c>
      <c r="J26" s="6"/>
      <c r="K26" s="2"/>
      <c r="L26" s="2"/>
      <c r="M26" s="2"/>
    </row>
    <row r="27" spans="1:23" ht="47.25" x14ac:dyDescent="0.25">
      <c r="A27" s="4" t="s">
        <v>34</v>
      </c>
      <c r="B27" s="123" t="s">
        <v>272</v>
      </c>
      <c r="C27" s="101">
        <v>60</v>
      </c>
      <c r="D27" s="99"/>
      <c r="E27" s="99"/>
      <c r="F27" s="70">
        <v>1.86</v>
      </c>
      <c r="G27" s="70">
        <v>0.12</v>
      </c>
      <c r="H27" s="70">
        <v>3.9</v>
      </c>
      <c r="I27" s="70">
        <v>24</v>
      </c>
      <c r="J27" s="70" t="s">
        <v>418</v>
      </c>
      <c r="K27" s="2"/>
      <c r="L27" s="2"/>
      <c r="M27" s="2"/>
    </row>
    <row r="28" spans="1:23" ht="31.5" x14ac:dyDescent="0.25">
      <c r="A28" s="3"/>
      <c r="B28" s="151" t="s">
        <v>273</v>
      </c>
      <c r="C28" s="101"/>
      <c r="D28" s="160">
        <v>100.8</v>
      </c>
      <c r="E28" s="160">
        <v>65.400000000000006</v>
      </c>
      <c r="F28" s="70"/>
      <c r="G28" s="70"/>
      <c r="H28" s="70"/>
      <c r="I28" s="70"/>
      <c r="J28" s="70" t="s">
        <v>17</v>
      </c>
      <c r="K28" s="2"/>
      <c r="L28" s="2"/>
      <c r="M28" s="2"/>
    </row>
    <row r="29" spans="1:23" x14ac:dyDescent="0.25">
      <c r="A29" s="3"/>
      <c r="B29" s="285" t="s">
        <v>274</v>
      </c>
      <c r="C29" s="202">
        <v>200</v>
      </c>
      <c r="D29" s="249"/>
      <c r="E29" s="249"/>
      <c r="F29" s="250">
        <v>4.66</v>
      </c>
      <c r="G29" s="250">
        <v>6.92</v>
      </c>
      <c r="H29" s="250">
        <v>7.64</v>
      </c>
      <c r="I29" s="250">
        <v>110.4</v>
      </c>
      <c r="J29" s="70" t="s">
        <v>275</v>
      </c>
      <c r="K29" s="2"/>
      <c r="L29" s="2"/>
      <c r="M29" s="2"/>
    </row>
    <row r="30" spans="1:23" x14ac:dyDescent="0.25">
      <c r="A30" s="3"/>
      <c r="B30" s="251" t="s">
        <v>158</v>
      </c>
      <c r="C30" s="252"/>
      <c r="D30" s="317">
        <v>20.8</v>
      </c>
      <c r="E30" s="318">
        <v>19.2</v>
      </c>
      <c r="F30" s="253"/>
      <c r="G30" s="253"/>
      <c r="H30" s="253"/>
      <c r="I30" s="253"/>
      <c r="J30" s="70" t="s">
        <v>17</v>
      </c>
      <c r="K30" s="2"/>
      <c r="L30" s="2"/>
      <c r="M30" s="2"/>
    </row>
    <row r="31" spans="1:23" x14ac:dyDescent="0.25">
      <c r="A31" s="3"/>
      <c r="B31" s="251" t="s">
        <v>28</v>
      </c>
      <c r="C31" s="252"/>
      <c r="D31" s="318">
        <v>202</v>
      </c>
      <c r="E31" s="318">
        <v>202</v>
      </c>
      <c r="F31" s="253"/>
      <c r="G31" s="253"/>
      <c r="H31" s="253"/>
      <c r="I31" s="253"/>
      <c r="J31" s="99"/>
      <c r="K31" s="2"/>
      <c r="L31" s="2"/>
      <c r="M31" s="2"/>
    </row>
    <row r="32" spans="1:23" ht="16.5" customHeight="1" x14ac:dyDescent="0.25">
      <c r="A32" s="3"/>
      <c r="B32" s="254" t="s">
        <v>45</v>
      </c>
      <c r="C32" s="255"/>
      <c r="D32" s="319"/>
      <c r="E32" s="319">
        <v>12</v>
      </c>
      <c r="F32" s="254"/>
      <c r="G32" s="254"/>
      <c r="H32" s="254"/>
      <c r="I32" s="254"/>
      <c r="J32" s="3"/>
      <c r="K32" s="2"/>
      <c r="L32" s="2"/>
      <c r="M32" s="2"/>
    </row>
    <row r="33" spans="1:13" ht="31.5" x14ac:dyDescent="0.25">
      <c r="A33" s="3"/>
      <c r="B33" s="282" t="s">
        <v>46</v>
      </c>
      <c r="C33" s="255"/>
      <c r="D33" s="319"/>
      <c r="E33" s="319">
        <v>145.45454545454547</v>
      </c>
      <c r="F33" s="254"/>
      <c r="G33" s="254"/>
      <c r="H33" s="254"/>
      <c r="I33" s="254"/>
      <c r="J33" s="3"/>
      <c r="K33" s="2"/>
      <c r="L33" s="2"/>
      <c r="M33" s="2"/>
    </row>
    <row r="34" spans="1:13" x14ac:dyDescent="0.25">
      <c r="A34" s="3"/>
      <c r="B34" s="257" t="s">
        <v>203</v>
      </c>
      <c r="C34" s="255"/>
      <c r="D34" s="295">
        <v>58</v>
      </c>
      <c r="E34" s="295">
        <v>47</v>
      </c>
      <c r="F34" s="256"/>
      <c r="G34" s="256"/>
      <c r="H34" s="256"/>
      <c r="I34" s="256"/>
      <c r="J34" s="3"/>
      <c r="K34" s="2"/>
      <c r="L34" s="2"/>
      <c r="M34" s="2"/>
    </row>
    <row r="35" spans="1:13" x14ac:dyDescent="0.25">
      <c r="A35" s="3"/>
      <c r="B35" s="257" t="s">
        <v>48</v>
      </c>
      <c r="C35" s="255"/>
      <c r="D35" s="295">
        <v>41.81818181818182</v>
      </c>
      <c r="E35" s="295">
        <v>31.4</v>
      </c>
      <c r="F35" s="256"/>
      <c r="G35" s="256"/>
      <c r="H35" s="256"/>
      <c r="I35" s="256"/>
      <c r="J35" s="3"/>
      <c r="K35" s="2"/>
      <c r="L35" s="2"/>
      <c r="M35" s="2"/>
    </row>
    <row r="36" spans="1:13" x14ac:dyDescent="0.25">
      <c r="A36" s="3"/>
      <c r="B36" s="257" t="s">
        <v>49</v>
      </c>
      <c r="C36" s="255"/>
      <c r="D36" s="295">
        <v>9.1</v>
      </c>
      <c r="E36" s="295">
        <v>7.3</v>
      </c>
      <c r="F36" s="256"/>
      <c r="G36" s="256"/>
      <c r="H36" s="256"/>
      <c r="I36" s="256"/>
      <c r="J36" s="3"/>
      <c r="K36" s="2"/>
      <c r="L36" s="2"/>
      <c r="M36" s="2"/>
    </row>
    <row r="37" spans="1:13" x14ac:dyDescent="0.25">
      <c r="A37" s="3"/>
      <c r="B37" s="257" t="s">
        <v>50</v>
      </c>
      <c r="C37" s="255"/>
      <c r="D37" s="295">
        <v>9.8000000000000007</v>
      </c>
      <c r="E37" s="295">
        <v>8.1999999999999993</v>
      </c>
      <c r="F37" s="256"/>
      <c r="G37" s="256"/>
      <c r="H37" s="256"/>
      <c r="I37" s="256"/>
      <c r="J37" s="3"/>
      <c r="K37" s="2"/>
      <c r="L37" s="2"/>
      <c r="M37" s="2"/>
    </row>
    <row r="38" spans="1:13" x14ac:dyDescent="0.25">
      <c r="A38" s="3"/>
      <c r="B38" s="257" t="s">
        <v>23</v>
      </c>
      <c r="C38" s="255"/>
      <c r="D38" s="295">
        <v>3.6</v>
      </c>
      <c r="E38" s="295">
        <v>3.6</v>
      </c>
      <c r="F38" s="256"/>
      <c r="G38" s="256"/>
      <c r="H38" s="256"/>
      <c r="I38" s="256"/>
      <c r="J38" s="3"/>
      <c r="K38" s="2"/>
      <c r="L38" s="2"/>
      <c r="M38" s="2"/>
    </row>
    <row r="39" spans="1:13" x14ac:dyDescent="0.25">
      <c r="A39" s="3"/>
      <c r="B39" s="257" t="s">
        <v>56</v>
      </c>
      <c r="C39" s="255"/>
      <c r="D39" s="295">
        <v>0.96969696969696972</v>
      </c>
      <c r="E39" s="295">
        <v>0.96969696969696972</v>
      </c>
      <c r="F39" s="256"/>
      <c r="G39" s="256"/>
      <c r="H39" s="256"/>
      <c r="I39" s="256"/>
      <c r="J39" s="3"/>
      <c r="K39" s="2"/>
      <c r="L39" s="2"/>
      <c r="M39" s="2"/>
    </row>
    <row r="40" spans="1:13" x14ac:dyDescent="0.25">
      <c r="A40" s="3"/>
      <c r="B40" s="257" t="s">
        <v>20</v>
      </c>
      <c r="C40" s="255"/>
      <c r="D40" s="295">
        <v>1.2</v>
      </c>
      <c r="E40" s="295">
        <v>1.2</v>
      </c>
      <c r="F40" s="256"/>
      <c r="G40" s="256"/>
      <c r="H40" s="256"/>
      <c r="I40" s="256"/>
      <c r="J40" s="3"/>
      <c r="K40" s="2"/>
      <c r="L40" s="2"/>
      <c r="M40" s="2"/>
    </row>
    <row r="41" spans="1:13" x14ac:dyDescent="0.25">
      <c r="A41" s="3"/>
      <c r="B41" s="257" t="s">
        <v>52</v>
      </c>
      <c r="C41" s="255"/>
      <c r="D41" s="295">
        <v>1.35</v>
      </c>
      <c r="E41" s="295">
        <v>1</v>
      </c>
      <c r="F41" s="256"/>
      <c r="G41" s="256"/>
      <c r="H41" s="256"/>
      <c r="I41" s="256"/>
      <c r="J41" s="3"/>
      <c r="K41" s="2"/>
      <c r="L41" s="2"/>
      <c r="M41" s="2"/>
    </row>
    <row r="42" spans="1:13" x14ac:dyDescent="0.25">
      <c r="A42" s="3"/>
      <c r="B42" s="257" t="s">
        <v>21</v>
      </c>
      <c r="C42" s="256"/>
      <c r="D42" s="295">
        <v>0.8</v>
      </c>
      <c r="E42" s="295">
        <v>0.8</v>
      </c>
      <c r="F42" s="256"/>
      <c r="G42" s="256"/>
      <c r="H42" s="256"/>
      <c r="I42" s="256"/>
      <c r="J42" s="3"/>
      <c r="K42" s="2"/>
      <c r="L42" s="2"/>
      <c r="M42" s="2"/>
    </row>
    <row r="43" spans="1:13" x14ac:dyDescent="0.25">
      <c r="A43" s="3"/>
      <c r="B43" s="257" t="s">
        <v>162</v>
      </c>
      <c r="C43" s="256"/>
      <c r="D43" s="261">
        <v>6</v>
      </c>
      <c r="E43" s="261">
        <v>6</v>
      </c>
      <c r="F43" s="256"/>
      <c r="G43" s="256"/>
      <c r="H43" s="256"/>
      <c r="I43" s="256"/>
      <c r="J43" s="3"/>
      <c r="K43" s="2"/>
      <c r="L43" s="2"/>
      <c r="M43" s="2"/>
    </row>
    <row r="44" spans="1:13" x14ac:dyDescent="0.25">
      <c r="A44" s="3"/>
      <c r="B44" s="123" t="s">
        <v>276</v>
      </c>
      <c r="C44" s="101">
        <v>70</v>
      </c>
      <c r="D44" s="150"/>
      <c r="E44" s="150"/>
      <c r="F44" s="101">
        <v>6.55</v>
      </c>
      <c r="G44" s="101">
        <v>6.68</v>
      </c>
      <c r="H44" s="101">
        <v>4.92</v>
      </c>
      <c r="I44" s="101">
        <v>106.21</v>
      </c>
      <c r="J44" s="4" t="s">
        <v>279</v>
      </c>
      <c r="K44" s="2"/>
      <c r="L44" s="2"/>
      <c r="M44" s="2"/>
    </row>
    <row r="45" spans="1:13" x14ac:dyDescent="0.25">
      <c r="A45" s="3"/>
      <c r="B45" s="99" t="s">
        <v>277</v>
      </c>
      <c r="C45" s="101"/>
      <c r="D45" s="150">
        <v>31</v>
      </c>
      <c r="E45" s="150">
        <v>28</v>
      </c>
      <c r="F45" s="101"/>
      <c r="G45" s="101"/>
      <c r="H45" s="101"/>
      <c r="I45" s="101"/>
      <c r="J45" s="4" t="s">
        <v>17</v>
      </c>
      <c r="K45" s="2"/>
      <c r="L45" s="2"/>
      <c r="M45" s="2"/>
    </row>
    <row r="46" spans="1:13" x14ac:dyDescent="0.25">
      <c r="A46" s="3"/>
      <c r="B46" s="99" t="s">
        <v>278</v>
      </c>
      <c r="C46" s="101"/>
      <c r="D46" s="150">
        <v>3.5</v>
      </c>
      <c r="E46" s="150">
        <v>3.5</v>
      </c>
      <c r="F46" s="101"/>
      <c r="G46" s="101"/>
      <c r="H46" s="101"/>
      <c r="I46" s="101"/>
      <c r="J46" s="3"/>
      <c r="K46" s="2"/>
      <c r="L46" s="2"/>
      <c r="M46" s="2"/>
    </row>
    <row r="47" spans="1:13" x14ac:dyDescent="0.25">
      <c r="A47" s="3"/>
      <c r="B47" s="99" t="s">
        <v>209</v>
      </c>
      <c r="C47" s="101"/>
      <c r="D47" s="150">
        <v>5</v>
      </c>
      <c r="E47" s="150">
        <v>4</v>
      </c>
      <c r="F47" s="101"/>
      <c r="G47" s="101"/>
      <c r="H47" s="101"/>
      <c r="I47" s="101"/>
      <c r="J47" s="3"/>
      <c r="K47" s="2"/>
      <c r="L47" s="2"/>
      <c r="M47" s="2"/>
    </row>
    <row r="48" spans="1:13" x14ac:dyDescent="0.25">
      <c r="A48" s="3"/>
      <c r="B48" s="99" t="s">
        <v>61</v>
      </c>
      <c r="C48" s="101"/>
      <c r="D48" s="150">
        <v>2</v>
      </c>
      <c r="E48" s="150">
        <v>2</v>
      </c>
      <c r="F48" s="101"/>
      <c r="G48" s="101"/>
      <c r="H48" s="101"/>
      <c r="I48" s="101"/>
      <c r="J48" s="3"/>
      <c r="K48" s="2"/>
      <c r="L48" s="2"/>
      <c r="M48" s="2"/>
    </row>
    <row r="49" spans="1:13" x14ac:dyDescent="0.25">
      <c r="A49" s="3"/>
      <c r="B49" s="99" t="s">
        <v>60</v>
      </c>
      <c r="C49" s="101"/>
      <c r="D49" s="150">
        <v>52</v>
      </c>
      <c r="E49" s="150">
        <v>42</v>
      </c>
      <c r="F49" s="101"/>
      <c r="G49" s="101"/>
      <c r="H49" s="101"/>
      <c r="I49" s="101"/>
      <c r="J49" s="3"/>
      <c r="K49" s="2"/>
      <c r="L49" s="2"/>
      <c r="M49" s="2"/>
    </row>
    <row r="50" spans="1:13" x14ac:dyDescent="0.25">
      <c r="A50" s="3"/>
      <c r="B50" s="99" t="s">
        <v>21</v>
      </c>
      <c r="C50" s="101"/>
      <c r="D50" s="150">
        <v>0.5</v>
      </c>
      <c r="E50" s="150">
        <v>0.5</v>
      </c>
      <c r="F50" s="101"/>
      <c r="G50" s="101"/>
      <c r="H50" s="101"/>
      <c r="I50" s="101"/>
      <c r="J50" s="3"/>
      <c r="K50" s="2"/>
      <c r="L50" s="2"/>
      <c r="M50" s="2"/>
    </row>
    <row r="51" spans="1:13" x14ac:dyDescent="0.25">
      <c r="A51" s="3"/>
      <c r="B51" s="193" t="s">
        <v>166</v>
      </c>
      <c r="C51" s="167">
        <v>30</v>
      </c>
      <c r="D51" s="168"/>
      <c r="E51" s="168"/>
      <c r="F51" s="4">
        <v>0.16</v>
      </c>
      <c r="G51" s="4">
        <v>1.1000000000000001</v>
      </c>
      <c r="H51" s="4">
        <v>1.57</v>
      </c>
      <c r="I51" s="4">
        <v>16.84</v>
      </c>
      <c r="J51" s="175" t="s">
        <v>185</v>
      </c>
      <c r="K51" s="2"/>
      <c r="L51" s="2"/>
      <c r="M51" s="2"/>
    </row>
    <row r="52" spans="1:13" x14ac:dyDescent="0.25">
      <c r="A52" s="3"/>
      <c r="B52" s="156" t="s">
        <v>440</v>
      </c>
      <c r="C52" s="167"/>
      <c r="D52" s="168">
        <v>15</v>
      </c>
      <c r="E52" s="168">
        <v>15</v>
      </c>
      <c r="F52" s="4"/>
      <c r="G52" s="4"/>
      <c r="H52" s="4"/>
      <c r="I52" s="4"/>
      <c r="J52" s="4" t="s">
        <v>17</v>
      </c>
      <c r="K52" s="2"/>
      <c r="L52" s="2"/>
      <c r="M52" s="2"/>
    </row>
    <row r="53" spans="1:13" x14ac:dyDescent="0.25">
      <c r="A53" s="3"/>
      <c r="B53" s="156" t="s">
        <v>57</v>
      </c>
      <c r="C53" s="169"/>
      <c r="D53" s="168">
        <v>1.5</v>
      </c>
      <c r="E53" s="168">
        <v>1.5</v>
      </c>
      <c r="F53" s="3"/>
      <c r="G53" s="3"/>
      <c r="H53" s="3"/>
      <c r="I53" s="3"/>
      <c r="J53" s="320"/>
      <c r="K53" s="2"/>
      <c r="L53" s="2"/>
      <c r="M53" s="2"/>
    </row>
    <row r="54" spans="1:13" x14ac:dyDescent="0.25">
      <c r="A54" s="3"/>
      <c r="B54" s="156" t="s">
        <v>23</v>
      </c>
      <c r="C54" s="169"/>
      <c r="D54" s="168">
        <v>1.5</v>
      </c>
      <c r="E54" s="168">
        <v>1.5</v>
      </c>
      <c r="F54" s="3"/>
      <c r="G54" s="3"/>
      <c r="H54" s="3"/>
      <c r="I54" s="3"/>
      <c r="J54" s="3"/>
      <c r="K54" s="2"/>
      <c r="L54" s="2"/>
      <c r="M54" s="2"/>
    </row>
    <row r="55" spans="1:13" x14ac:dyDescent="0.25">
      <c r="A55" s="3"/>
      <c r="B55" s="156" t="s">
        <v>56</v>
      </c>
      <c r="C55" s="169"/>
      <c r="D55" s="168">
        <v>1.8</v>
      </c>
      <c r="E55" s="168">
        <v>1.8</v>
      </c>
      <c r="F55" s="3"/>
      <c r="G55" s="3"/>
      <c r="H55" s="3"/>
      <c r="I55" s="3"/>
      <c r="J55" s="3"/>
      <c r="K55" s="2"/>
      <c r="L55" s="2"/>
      <c r="M55" s="2"/>
    </row>
    <row r="56" spans="1:13" x14ac:dyDescent="0.25">
      <c r="A56" s="3"/>
      <c r="B56" s="156" t="s">
        <v>20</v>
      </c>
      <c r="C56" s="169"/>
      <c r="D56" s="168">
        <v>0.54</v>
      </c>
      <c r="E56" s="168">
        <v>0.54</v>
      </c>
      <c r="F56" s="3"/>
      <c r="G56" s="3"/>
      <c r="H56" s="3"/>
      <c r="I56" s="3"/>
      <c r="J56" s="3"/>
      <c r="K56" s="2"/>
      <c r="L56" s="2"/>
      <c r="M56" s="2"/>
    </row>
    <row r="57" spans="1:13" x14ac:dyDescent="0.25">
      <c r="A57" s="3"/>
      <c r="B57" s="156" t="s">
        <v>21</v>
      </c>
      <c r="C57" s="169"/>
      <c r="D57" s="168">
        <v>0.3</v>
      </c>
      <c r="E57" s="168">
        <v>0.3</v>
      </c>
      <c r="F57" s="3"/>
      <c r="G57" s="3"/>
      <c r="H57" s="3"/>
      <c r="I57" s="3"/>
      <c r="J57" s="3"/>
      <c r="K57" s="2"/>
      <c r="L57" s="2"/>
      <c r="M57" s="2"/>
    </row>
    <row r="58" spans="1:13" ht="31.5" x14ac:dyDescent="0.25">
      <c r="A58" s="3"/>
      <c r="B58" s="123" t="s">
        <v>280</v>
      </c>
      <c r="C58" s="101">
        <v>130</v>
      </c>
      <c r="D58" s="99"/>
      <c r="E58" s="99"/>
      <c r="F58" s="70">
        <v>7.56</v>
      </c>
      <c r="G58" s="70">
        <v>4.7</v>
      </c>
      <c r="H58" s="4">
        <v>39</v>
      </c>
      <c r="I58" s="4">
        <v>228.63</v>
      </c>
      <c r="J58" s="4" t="s">
        <v>283</v>
      </c>
      <c r="K58" s="2"/>
      <c r="L58" s="2"/>
      <c r="M58" s="2"/>
    </row>
    <row r="59" spans="1:13" x14ac:dyDescent="0.25">
      <c r="A59" s="3"/>
      <c r="B59" s="99" t="s">
        <v>281</v>
      </c>
      <c r="C59" s="150"/>
      <c r="D59" s="160">
        <v>59.8</v>
      </c>
      <c r="E59" s="160">
        <v>59.8</v>
      </c>
      <c r="F59" s="70"/>
      <c r="G59" s="70"/>
      <c r="H59" s="4"/>
      <c r="I59" s="4"/>
      <c r="J59" s="4" t="s">
        <v>17</v>
      </c>
      <c r="K59" s="2"/>
      <c r="L59" s="2"/>
      <c r="M59" s="2"/>
    </row>
    <row r="60" spans="1:13" x14ac:dyDescent="0.25">
      <c r="A60" s="3"/>
      <c r="B60" s="99" t="s">
        <v>28</v>
      </c>
      <c r="C60" s="150"/>
      <c r="D60" s="160">
        <v>88.4</v>
      </c>
      <c r="E60" s="160">
        <v>88.4</v>
      </c>
      <c r="F60" s="70"/>
      <c r="G60" s="70"/>
      <c r="H60" s="4"/>
      <c r="I60" s="4"/>
      <c r="J60" s="3"/>
      <c r="K60" s="2"/>
      <c r="L60" s="2"/>
      <c r="M60" s="2"/>
    </row>
    <row r="61" spans="1:13" x14ac:dyDescent="0.25">
      <c r="A61" s="3"/>
      <c r="B61" s="99" t="s">
        <v>21</v>
      </c>
      <c r="C61" s="150"/>
      <c r="D61" s="160">
        <v>0.7</v>
      </c>
      <c r="E61" s="160">
        <v>0.7</v>
      </c>
      <c r="F61" s="70"/>
      <c r="G61" s="70"/>
      <c r="H61" s="4"/>
      <c r="I61" s="4"/>
      <c r="J61" s="3"/>
      <c r="K61" s="2"/>
      <c r="L61" s="2"/>
      <c r="M61" s="2"/>
    </row>
    <row r="62" spans="1:13" x14ac:dyDescent="0.25">
      <c r="A62" s="3"/>
      <c r="B62" s="99" t="s">
        <v>282</v>
      </c>
      <c r="C62" s="150"/>
      <c r="D62" s="160"/>
      <c r="E62" s="160">
        <v>124.8</v>
      </c>
      <c r="F62" s="70"/>
      <c r="G62" s="70"/>
      <c r="H62" s="4"/>
      <c r="I62" s="4"/>
      <c r="J62" s="3"/>
      <c r="K62" s="2"/>
      <c r="L62" s="2"/>
      <c r="M62" s="2"/>
    </row>
    <row r="63" spans="1:13" x14ac:dyDescent="0.25">
      <c r="A63" s="3"/>
      <c r="B63" s="99" t="s">
        <v>23</v>
      </c>
      <c r="C63" s="150"/>
      <c r="D63" s="160">
        <v>5.85</v>
      </c>
      <c r="E63" s="160">
        <v>5.85</v>
      </c>
      <c r="F63" s="70"/>
      <c r="G63" s="70"/>
      <c r="H63" s="4"/>
      <c r="I63" s="4"/>
      <c r="J63" s="3"/>
      <c r="K63" s="2"/>
      <c r="L63" s="2"/>
      <c r="M63" s="2"/>
    </row>
    <row r="64" spans="1:13" x14ac:dyDescent="0.25">
      <c r="A64" s="3"/>
      <c r="B64" s="199" t="s">
        <v>172</v>
      </c>
      <c r="C64" s="200">
        <v>180</v>
      </c>
      <c r="D64" s="201"/>
      <c r="E64" s="201"/>
      <c r="F64" s="200">
        <v>0</v>
      </c>
      <c r="G64" s="200">
        <v>0</v>
      </c>
      <c r="H64" s="200">
        <v>16.2</v>
      </c>
      <c r="I64" s="202">
        <v>61.74</v>
      </c>
      <c r="J64" s="200"/>
      <c r="K64" s="2"/>
      <c r="L64" s="2"/>
      <c r="M64" s="2"/>
    </row>
    <row r="65" spans="1:23" x14ac:dyDescent="0.25">
      <c r="A65" s="3"/>
      <c r="B65" s="203" t="s">
        <v>173</v>
      </c>
      <c r="C65" s="204"/>
      <c r="D65" s="204">
        <v>18</v>
      </c>
      <c r="E65" s="204">
        <v>18</v>
      </c>
      <c r="F65" s="200"/>
      <c r="G65" s="200"/>
      <c r="H65" s="200"/>
      <c r="I65" s="200"/>
      <c r="J65" s="200"/>
      <c r="K65" s="2"/>
      <c r="L65" s="2"/>
      <c r="M65" s="2"/>
    </row>
    <row r="66" spans="1:23" x14ac:dyDescent="0.25">
      <c r="A66" s="3"/>
      <c r="B66" s="203" t="s">
        <v>28</v>
      </c>
      <c r="C66" s="205"/>
      <c r="D66" s="205">
        <v>180</v>
      </c>
      <c r="E66" s="205">
        <v>180</v>
      </c>
      <c r="F66" s="206"/>
      <c r="G66" s="206"/>
      <c r="H66" s="206"/>
      <c r="I66" s="206"/>
      <c r="J66" s="206"/>
      <c r="K66" s="2"/>
      <c r="L66" s="2"/>
      <c r="M66" s="2"/>
    </row>
    <row r="67" spans="1:23" x14ac:dyDescent="0.25">
      <c r="A67" s="3"/>
      <c r="B67" s="118" t="s">
        <v>29</v>
      </c>
      <c r="C67" s="101">
        <v>30</v>
      </c>
      <c r="D67" s="150">
        <v>30</v>
      </c>
      <c r="E67" s="150">
        <v>30</v>
      </c>
      <c r="F67" s="101">
        <v>2.2799999999999998</v>
      </c>
      <c r="G67" s="101">
        <v>0.27</v>
      </c>
      <c r="H67" s="101">
        <v>14.01</v>
      </c>
      <c r="I67" s="101">
        <v>69.3</v>
      </c>
      <c r="J67" s="99"/>
      <c r="K67" s="2"/>
      <c r="L67" s="2"/>
      <c r="M67" s="2"/>
    </row>
    <row r="68" spans="1:23" x14ac:dyDescent="0.25">
      <c r="A68" s="3"/>
      <c r="B68" s="123" t="s">
        <v>85</v>
      </c>
      <c r="C68" s="152">
        <v>20</v>
      </c>
      <c r="D68" s="153">
        <v>20</v>
      </c>
      <c r="E68" s="153">
        <v>20</v>
      </c>
      <c r="F68" s="152">
        <v>1.54</v>
      </c>
      <c r="G68" s="152">
        <v>0.28000000000000003</v>
      </c>
      <c r="H68" s="152">
        <v>7.52</v>
      </c>
      <c r="I68" s="152">
        <v>40.200000000000003</v>
      </c>
      <c r="J68" s="3"/>
      <c r="K68" s="2"/>
      <c r="L68" s="2"/>
      <c r="M68" s="2"/>
    </row>
    <row r="69" spans="1:23" x14ac:dyDescent="0.25">
      <c r="A69" s="5" t="s">
        <v>70</v>
      </c>
      <c r="B69" s="6"/>
      <c r="C69" s="9">
        <f>SUM(C27:C68)</f>
        <v>720</v>
      </c>
      <c r="D69" s="6"/>
      <c r="E69" s="6"/>
      <c r="F69" s="174">
        <f>SUM(F27:F68)</f>
        <v>24.61</v>
      </c>
      <c r="G69" s="174">
        <f>SUM(G27:G68)</f>
        <v>20.07</v>
      </c>
      <c r="H69" s="174">
        <f>SUM(H27:H68)</f>
        <v>94.76</v>
      </c>
      <c r="I69" s="174">
        <f>SUM(I27:I68)</f>
        <v>657.31999999999994</v>
      </c>
      <c r="J69" s="6"/>
      <c r="K69" s="2"/>
      <c r="L69" s="2"/>
      <c r="M69" s="2"/>
    </row>
    <row r="70" spans="1:23" ht="31.5" x14ac:dyDescent="0.25">
      <c r="A70" s="175" t="s">
        <v>71</v>
      </c>
      <c r="B70" s="176" t="s">
        <v>428</v>
      </c>
      <c r="C70" s="177">
        <v>50</v>
      </c>
      <c r="D70" s="321">
        <v>50</v>
      </c>
      <c r="E70" s="321">
        <v>50</v>
      </c>
      <c r="F70" s="162">
        <v>1.45</v>
      </c>
      <c r="G70" s="162">
        <v>1.63</v>
      </c>
      <c r="H70" s="162">
        <v>38.71</v>
      </c>
      <c r="I70" s="162">
        <v>177.03</v>
      </c>
      <c r="J70" s="4"/>
      <c r="Q70" s="322"/>
      <c r="R70" s="322"/>
      <c r="S70" s="322"/>
      <c r="T70" s="115"/>
    </row>
    <row r="71" spans="1:23" x14ac:dyDescent="0.25">
      <c r="A71" s="175"/>
      <c r="B71" s="71" t="s">
        <v>153</v>
      </c>
      <c r="C71" s="152">
        <v>200</v>
      </c>
      <c r="D71" s="3"/>
      <c r="E71" s="3"/>
      <c r="F71" s="152">
        <v>5.58</v>
      </c>
      <c r="G71" s="152">
        <v>6.38</v>
      </c>
      <c r="H71" s="152">
        <v>9.3800000000000008</v>
      </c>
      <c r="I71" s="152">
        <v>117.3</v>
      </c>
      <c r="J71" s="4" t="s">
        <v>284</v>
      </c>
      <c r="K71" s="2"/>
      <c r="L71" s="190"/>
      <c r="M71" s="190"/>
      <c r="N71" s="190"/>
      <c r="O71" s="190"/>
      <c r="P71" s="103"/>
      <c r="Q71" s="103"/>
      <c r="R71" s="103"/>
      <c r="S71" s="103"/>
      <c r="T71" s="273"/>
      <c r="U71" s="2"/>
      <c r="V71" s="2"/>
      <c r="W71" s="2"/>
    </row>
    <row r="72" spans="1:23" x14ac:dyDescent="0.25">
      <c r="A72" s="175"/>
      <c r="B72" s="156" t="s">
        <v>27</v>
      </c>
      <c r="C72" s="72"/>
      <c r="D72" s="157">
        <v>210</v>
      </c>
      <c r="E72" s="157">
        <v>200</v>
      </c>
      <c r="F72" s="152"/>
      <c r="G72" s="152"/>
      <c r="H72" s="152"/>
      <c r="I72" s="152"/>
      <c r="J72" s="128" t="s">
        <v>17</v>
      </c>
      <c r="K72" s="2"/>
      <c r="L72" s="103"/>
      <c r="M72" s="103"/>
      <c r="N72" s="103"/>
      <c r="O72" s="103"/>
      <c r="P72" s="103"/>
      <c r="Q72" s="103"/>
      <c r="R72" s="103"/>
      <c r="S72" s="103"/>
      <c r="T72" s="273"/>
      <c r="U72" s="2"/>
      <c r="V72" s="2"/>
      <c r="W72" s="2"/>
    </row>
    <row r="73" spans="1:23" x14ac:dyDescent="0.25">
      <c r="A73" s="5" t="s">
        <v>73</v>
      </c>
      <c r="B73" s="6"/>
      <c r="C73" s="9">
        <f>SUM(C70:C71)</f>
        <v>250</v>
      </c>
      <c r="D73" s="6"/>
      <c r="E73" s="6"/>
      <c r="F73" s="174">
        <f>SUM(F70:F71)</f>
        <v>7.03</v>
      </c>
      <c r="G73" s="174">
        <f>SUM(G70:G71)</f>
        <v>8.01</v>
      </c>
      <c r="H73" s="174">
        <f>SUM(H70:H71)</f>
        <v>48.09</v>
      </c>
      <c r="I73" s="174">
        <f>SUM(I70:I71)</f>
        <v>294.33</v>
      </c>
      <c r="J73" s="6"/>
      <c r="K73" s="2"/>
      <c r="L73" s="103"/>
      <c r="M73" s="103"/>
      <c r="N73" s="103"/>
      <c r="O73" s="103"/>
      <c r="P73" s="103"/>
      <c r="Q73" s="103"/>
      <c r="R73" s="103"/>
      <c r="S73" s="103"/>
      <c r="T73" s="273"/>
      <c r="U73" s="2"/>
      <c r="V73" s="2"/>
      <c r="W73" s="2"/>
    </row>
    <row r="74" spans="1:23" x14ac:dyDescent="0.25">
      <c r="A74" s="175" t="s">
        <v>74</v>
      </c>
      <c r="B74" s="69" t="s">
        <v>291</v>
      </c>
      <c r="C74" s="167">
        <v>70</v>
      </c>
      <c r="D74" s="212"/>
      <c r="E74" s="212"/>
      <c r="F74" s="101">
        <v>8.9499999999999993</v>
      </c>
      <c r="G74" s="101">
        <v>5.48</v>
      </c>
      <c r="H74" s="101">
        <v>9.16</v>
      </c>
      <c r="I74" s="101">
        <v>121.07</v>
      </c>
      <c r="J74" s="175" t="s">
        <v>292</v>
      </c>
      <c r="K74" s="2"/>
      <c r="L74" s="2"/>
      <c r="M74" s="2"/>
    </row>
    <row r="75" spans="1:23" x14ac:dyDescent="0.25">
      <c r="A75" s="175"/>
      <c r="B75" s="191" t="s">
        <v>293</v>
      </c>
      <c r="C75" s="169"/>
      <c r="D75" s="169">
        <v>63</v>
      </c>
      <c r="E75" s="169">
        <v>45</v>
      </c>
      <c r="F75" s="101"/>
      <c r="G75" s="101"/>
      <c r="H75" s="101"/>
      <c r="I75" s="101"/>
      <c r="J75" s="4" t="s">
        <v>17</v>
      </c>
      <c r="K75" s="2"/>
      <c r="L75" s="2"/>
      <c r="M75" s="2"/>
    </row>
    <row r="76" spans="1:23" x14ac:dyDescent="0.25">
      <c r="A76" s="175"/>
      <c r="B76" s="156" t="s">
        <v>180</v>
      </c>
      <c r="C76" s="169"/>
      <c r="D76" s="169">
        <v>9.3000000000000007</v>
      </c>
      <c r="E76" s="169">
        <v>9.3000000000000007</v>
      </c>
      <c r="F76" s="101"/>
      <c r="G76" s="101"/>
      <c r="H76" s="101"/>
      <c r="I76" s="101"/>
      <c r="J76" s="175"/>
      <c r="K76" s="2"/>
      <c r="L76" s="2"/>
      <c r="M76" s="2"/>
    </row>
    <row r="77" spans="1:23" x14ac:dyDescent="0.25">
      <c r="A77" s="175"/>
      <c r="B77" s="156" t="s">
        <v>192</v>
      </c>
      <c r="C77" s="169"/>
      <c r="D77" s="169">
        <v>14</v>
      </c>
      <c r="E77" s="169">
        <v>14</v>
      </c>
      <c r="F77" s="101"/>
      <c r="G77" s="101"/>
      <c r="H77" s="101"/>
      <c r="I77" s="101"/>
      <c r="J77" s="175"/>
      <c r="K77" s="2"/>
      <c r="L77" s="2"/>
      <c r="M77" s="2"/>
    </row>
    <row r="78" spans="1:23" x14ac:dyDescent="0.25">
      <c r="A78" s="175"/>
      <c r="B78" s="156" t="s">
        <v>181</v>
      </c>
      <c r="C78" s="169"/>
      <c r="D78" s="169">
        <v>11</v>
      </c>
      <c r="E78" s="169">
        <v>9.3000000000000007</v>
      </c>
      <c r="F78" s="101"/>
      <c r="G78" s="101"/>
      <c r="H78" s="101"/>
      <c r="I78" s="101"/>
      <c r="J78" s="175"/>
      <c r="K78" s="2"/>
      <c r="L78" s="2"/>
      <c r="M78" s="2"/>
    </row>
    <row r="79" spans="1:23" x14ac:dyDescent="0.25">
      <c r="A79" s="175"/>
      <c r="B79" s="156" t="s">
        <v>79</v>
      </c>
      <c r="C79" s="169"/>
      <c r="D79" s="169" t="s">
        <v>152</v>
      </c>
      <c r="E79" s="169">
        <v>4</v>
      </c>
      <c r="F79" s="101"/>
      <c r="G79" s="101"/>
      <c r="H79" s="101"/>
      <c r="I79" s="101"/>
      <c r="J79" s="175"/>
      <c r="K79" s="2"/>
      <c r="L79" s="2"/>
      <c r="M79" s="2"/>
    </row>
    <row r="80" spans="1:23" x14ac:dyDescent="0.25">
      <c r="A80" s="175"/>
      <c r="B80" s="99" t="s">
        <v>271</v>
      </c>
      <c r="C80" s="101"/>
      <c r="D80" s="150">
        <v>5.6</v>
      </c>
      <c r="E80" s="150">
        <v>5.6</v>
      </c>
      <c r="F80" s="101"/>
      <c r="G80" s="101"/>
      <c r="H80" s="101"/>
      <c r="I80" s="101"/>
      <c r="J80" s="175"/>
      <c r="K80" s="2"/>
      <c r="L80" s="2"/>
      <c r="M80" s="2"/>
    </row>
    <row r="81" spans="1:13" x14ac:dyDescent="0.25">
      <c r="A81" s="175"/>
      <c r="B81" s="99" t="s">
        <v>21</v>
      </c>
      <c r="C81" s="101"/>
      <c r="D81" s="150">
        <v>0.7</v>
      </c>
      <c r="E81" s="150">
        <v>0.7</v>
      </c>
      <c r="F81" s="101"/>
      <c r="G81" s="101"/>
      <c r="H81" s="101"/>
      <c r="I81" s="101"/>
      <c r="J81" s="175"/>
      <c r="K81" s="2"/>
      <c r="L81" s="2"/>
      <c r="M81" s="2"/>
    </row>
    <row r="82" spans="1:13" x14ac:dyDescent="0.25">
      <c r="A82" s="175"/>
      <c r="B82" s="99" t="s">
        <v>294</v>
      </c>
      <c r="C82" s="101"/>
      <c r="D82" s="150">
        <v>5</v>
      </c>
      <c r="E82" s="150">
        <v>5</v>
      </c>
      <c r="F82" s="101"/>
      <c r="G82" s="101"/>
      <c r="H82" s="101"/>
      <c r="I82" s="101"/>
      <c r="J82" s="175"/>
      <c r="K82" s="2"/>
      <c r="L82" s="2"/>
      <c r="M82" s="2"/>
    </row>
    <row r="83" spans="1:13" x14ac:dyDescent="0.25">
      <c r="A83" s="175"/>
      <c r="B83" s="323" t="s">
        <v>298</v>
      </c>
      <c r="C83" s="324">
        <v>30</v>
      </c>
      <c r="D83" s="325"/>
      <c r="E83" s="325"/>
      <c r="F83" s="152">
        <v>1</v>
      </c>
      <c r="G83" s="152">
        <v>2.06</v>
      </c>
      <c r="H83" s="152">
        <v>2.76</v>
      </c>
      <c r="I83" s="152">
        <v>33.69</v>
      </c>
      <c r="J83" s="175" t="s">
        <v>299</v>
      </c>
      <c r="K83" s="2"/>
      <c r="L83" s="2"/>
      <c r="M83" s="2"/>
    </row>
    <row r="84" spans="1:13" x14ac:dyDescent="0.25">
      <c r="A84" s="175"/>
      <c r="B84" s="245" t="s">
        <v>57</v>
      </c>
      <c r="C84" s="325"/>
      <c r="D84" s="325">
        <v>1.5</v>
      </c>
      <c r="E84" s="325">
        <v>1.5</v>
      </c>
      <c r="F84" s="153"/>
      <c r="G84" s="153"/>
      <c r="H84" s="153"/>
      <c r="I84" s="153"/>
      <c r="J84" s="4" t="s">
        <v>17</v>
      </c>
      <c r="K84" s="2"/>
      <c r="L84" s="2"/>
      <c r="M84" s="2"/>
    </row>
    <row r="85" spans="1:13" x14ac:dyDescent="0.25">
      <c r="A85" s="175"/>
      <c r="B85" s="245" t="s">
        <v>23</v>
      </c>
      <c r="C85" s="325"/>
      <c r="D85" s="325">
        <v>1.5</v>
      </c>
      <c r="E85" s="325">
        <v>1.5</v>
      </c>
      <c r="F85" s="153"/>
      <c r="G85" s="153"/>
      <c r="H85" s="153"/>
      <c r="I85" s="153"/>
      <c r="J85" s="175"/>
      <c r="K85" s="2"/>
      <c r="L85" s="2"/>
      <c r="M85" s="2"/>
    </row>
    <row r="86" spans="1:13" x14ac:dyDescent="0.25">
      <c r="A86" s="175"/>
      <c r="B86" s="245" t="s">
        <v>19</v>
      </c>
      <c r="C86" s="325"/>
      <c r="D86" s="325">
        <v>30</v>
      </c>
      <c r="E86" s="325">
        <v>30</v>
      </c>
      <c r="F86" s="153"/>
      <c r="G86" s="153"/>
      <c r="H86" s="153"/>
      <c r="I86" s="153"/>
      <c r="J86" s="175"/>
      <c r="K86" s="2"/>
      <c r="L86" s="2"/>
      <c r="M86" s="2"/>
    </row>
    <row r="87" spans="1:13" x14ac:dyDescent="0.25">
      <c r="A87" s="175"/>
      <c r="B87" s="245" t="s">
        <v>20</v>
      </c>
      <c r="C87" s="325"/>
      <c r="D87" s="325">
        <v>0.3</v>
      </c>
      <c r="E87" s="325">
        <v>0.3</v>
      </c>
      <c r="F87" s="153"/>
      <c r="G87" s="153"/>
      <c r="H87" s="153"/>
      <c r="I87" s="153"/>
      <c r="J87" s="175"/>
      <c r="K87" s="2"/>
      <c r="L87" s="2"/>
      <c r="M87" s="2"/>
    </row>
    <row r="88" spans="1:13" x14ac:dyDescent="0.25">
      <c r="A88" s="175"/>
      <c r="B88" s="245" t="s">
        <v>21</v>
      </c>
      <c r="C88" s="325"/>
      <c r="D88" s="325">
        <v>0.3</v>
      </c>
      <c r="E88" s="325">
        <v>0.3</v>
      </c>
      <c r="F88" s="153"/>
      <c r="G88" s="153"/>
      <c r="H88" s="153"/>
      <c r="I88" s="153"/>
      <c r="J88" s="175"/>
      <c r="K88" s="2"/>
      <c r="L88" s="2"/>
      <c r="M88" s="2"/>
    </row>
    <row r="89" spans="1:13" x14ac:dyDescent="0.25">
      <c r="A89" s="175"/>
      <c r="B89" s="146" t="s">
        <v>227</v>
      </c>
      <c r="C89" s="147">
        <v>130</v>
      </c>
      <c r="D89" s="147"/>
      <c r="E89" s="147"/>
      <c r="F89" s="70">
        <v>2.71</v>
      </c>
      <c r="G89" s="70">
        <v>6.09</v>
      </c>
      <c r="H89" s="70">
        <v>23.58</v>
      </c>
      <c r="I89" s="70">
        <v>158.13</v>
      </c>
      <c r="J89" s="279" t="s">
        <v>228</v>
      </c>
      <c r="K89" s="2"/>
      <c r="L89" s="2"/>
      <c r="M89" s="2"/>
    </row>
    <row r="90" spans="1:13" x14ac:dyDescent="0.25">
      <c r="A90" s="175"/>
      <c r="B90" s="245" t="s">
        <v>87</v>
      </c>
      <c r="C90" s="247"/>
      <c r="D90" s="247">
        <v>172</v>
      </c>
      <c r="E90" s="247">
        <v>129</v>
      </c>
      <c r="F90" s="3"/>
      <c r="G90" s="3"/>
      <c r="H90" s="3"/>
      <c r="I90" s="3"/>
      <c r="J90" s="4" t="s">
        <v>17</v>
      </c>
      <c r="K90" s="2"/>
      <c r="L90" s="2"/>
      <c r="M90" s="2"/>
    </row>
    <row r="91" spans="1:13" x14ac:dyDescent="0.25">
      <c r="A91" s="175"/>
      <c r="B91" s="245" t="s">
        <v>23</v>
      </c>
      <c r="C91" s="247"/>
      <c r="D91" s="247">
        <v>5.85</v>
      </c>
      <c r="E91" s="247">
        <v>5.85</v>
      </c>
      <c r="F91" s="3"/>
      <c r="G91" s="3"/>
      <c r="H91" s="3"/>
      <c r="I91" s="3"/>
      <c r="J91" s="283"/>
      <c r="K91" s="2"/>
      <c r="L91" s="2"/>
      <c r="M91" s="2"/>
    </row>
    <row r="92" spans="1:13" x14ac:dyDescent="0.25">
      <c r="A92" s="175"/>
      <c r="B92" s="245" t="s">
        <v>189</v>
      </c>
      <c r="C92" s="247"/>
      <c r="D92" s="247">
        <v>0.5</v>
      </c>
      <c r="E92" s="247">
        <v>0.5</v>
      </c>
      <c r="F92" s="3"/>
      <c r="G92" s="3"/>
      <c r="H92" s="3"/>
      <c r="I92" s="3"/>
      <c r="J92" s="283"/>
      <c r="K92" s="2"/>
      <c r="L92" s="2"/>
      <c r="M92" s="2"/>
    </row>
    <row r="93" spans="1:13" x14ac:dyDescent="0.25">
      <c r="A93" s="3"/>
      <c r="B93" s="326" t="s">
        <v>200</v>
      </c>
      <c r="C93" s="101">
        <v>180</v>
      </c>
      <c r="D93" s="179"/>
      <c r="E93" s="179"/>
      <c r="F93" s="101">
        <v>1.26</v>
      </c>
      <c r="G93" s="101">
        <v>1.44</v>
      </c>
      <c r="H93" s="101">
        <v>14.76</v>
      </c>
      <c r="I93" s="101">
        <v>77.400000000000006</v>
      </c>
      <c r="J93" s="4" t="s">
        <v>452</v>
      </c>
      <c r="K93" s="2">
        <v>180</v>
      </c>
      <c r="L93" s="2"/>
      <c r="M93" s="2"/>
    </row>
    <row r="94" spans="1:13" x14ac:dyDescent="0.25">
      <c r="A94" s="3"/>
      <c r="B94" s="173" t="s">
        <v>191</v>
      </c>
      <c r="C94" s="150"/>
      <c r="D94" s="312">
        <v>0.6</v>
      </c>
      <c r="E94" s="312">
        <v>0.6</v>
      </c>
      <c r="F94" s="101"/>
      <c r="G94" s="101"/>
      <c r="H94" s="101"/>
      <c r="I94" s="101"/>
      <c r="J94" s="4" t="s">
        <v>453</v>
      </c>
      <c r="K94" s="2"/>
      <c r="L94" s="2"/>
      <c r="M94" s="2"/>
    </row>
    <row r="95" spans="1:13" x14ac:dyDescent="0.25">
      <c r="A95" s="3"/>
      <c r="B95" s="173" t="s">
        <v>28</v>
      </c>
      <c r="C95" s="150"/>
      <c r="D95" s="312">
        <v>108</v>
      </c>
      <c r="E95" s="312">
        <v>108</v>
      </c>
      <c r="F95" s="101"/>
      <c r="G95" s="101"/>
      <c r="H95" s="101"/>
      <c r="I95" s="101"/>
      <c r="J95" s="3"/>
      <c r="K95" s="2"/>
      <c r="L95" s="2"/>
      <c r="M95" s="2"/>
    </row>
    <row r="96" spans="1:13" x14ac:dyDescent="0.25">
      <c r="A96" s="3"/>
      <c r="B96" s="173" t="s">
        <v>20</v>
      </c>
      <c r="C96" s="150"/>
      <c r="D96" s="312">
        <v>13.5</v>
      </c>
      <c r="E96" s="312">
        <v>13.5</v>
      </c>
      <c r="F96" s="101"/>
      <c r="G96" s="101"/>
      <c r="H96" s="101"/>
      <c r="I96" s="101"/>
      <c r="J96" s="3"/>
      <c r="K96" s="2"/>
      <c r="L96" s="2"/>
      <c r="M96" s="2"/>
    </row>
    <row r="97" spans="1:13" x14ac:dyDescent="0.25">
      <c r="A97" s="3"/>
      <c r="B97" s="173" t="s">
        <v>19</v>
      </c>
      <c r="C97" s="150"/>
      <c r="D97" s="312">
        <v>60</v>
      </c>
      <c r="E97" s="312">
        <v>60</v>
      </c>
      <c r="F97" s="101"/>
      <c r="G97" s="101"/>
      <c r="H97" s="101"/>
      <c r="I97" s="101"/>
      <c r="J97" s="3"/>
      <c r="K97" s="2"/>
      <c r="L97" s="2"/>
      <c r="M97" s="2"/>
    </row>
    <row r="98" spans="1:13" x14ac:dyDescent="0.25">
      <c r="A98" s="3"/>
      <c r="B98" s="118" t="s">
        <v>29</v>
      </c>
      <c r="C98" s="101">
        <v>30</v>
      </c>
      <c r="D98" s="150">
        <v>30</v>
      </c>
      <c r="E98" s="150">
        <v>30</v>
      </c>
      <c r="F98" s="101">
        <v>2.2799999999999998</v>
      </c>
      <c r="G98" s="101">
        <v>0.27</v>
      </c>
      <c r="H98" s="101">
        <v>14.01</v>
      </c>
      <c r="I98" s="101">
        <v>69.3</v>
      </c>
      <c r="J98" s="99"/>
      <c r="K98" s="2"/>
      <c r="L98" s="2"/>
      <c r="M98" s="2"/>
    </row>
    <row r="99" spans="1:13" x14ac:dyDescent="0.25">
      <c r="A99" s="3"/>
      <c r="B99" s="123" t="s">
        <v>85</v>
      </c>
      <c r="C99" s="152">
        <v>20</v>
      </c>
      <c r="D99" s="153">
        <v>20</v>
      </c>
      <c r="E99" s="153">
        <v>20</v>
      </c>
      <c r="F99" s="152">
        <v>1.54</v>
      </c>
      <c r="G99" s="152">
        <v>0.28000000000000003</v>
      </c>
      <c r="H99" s="152">
        <v>7.52</v>
      </c>
      <c r="I99" s="152">
        <v>40.200000000000003</v>
      </c>
      <c r="J99" s="3"/>
      <c r="K99" s="2"/>
      <c r="L99" s="2"/>
      <c r="M99" s="2"/>
    </row>
    <row r="100" spans="1:13" x14ac:dyDescent="0.25">
      <c r="A100" s="5" t="s">
        <v>82</v>
      </c>
      <c r="B100" s="5"/>
      <c r="C100" s="9">
        <f>SUM(C74:C99)</f>
        <v>460</v>
      </c>
      <c r="D100" s="5"/>
      <c r="E100" s="5"/>
      <c r="F100" s="174">
        <f>SUM(F74:F99)</f>
        <v>17.739999999999998</v>
      </c>
      <c r="G100" s="174">
        <f>SUM(G74:G99)</f>
        <v>15.62</v>
      </c>
      <c r="H100" s="174">
        <f>SUM(H74:H99)</f>
        <v>71.789999999999992</v>
      </c>
      <c r="I100" s="174">
        <f>SUM(I74:I99)</f>
        <v>499.78999999999996</v>
      </c>
      <c r="J100" s="5"/>
      <c r="K100" s="2"/>
      <c r="L100" s="2"/>
      <c r="M100" s="2"/>
    </row>
    <row r="101" spans="1:13" x14ac:dyDescent="0.25">
      <c r="A101" s="14" t="s">
        <v>83</v>
      </c>
      <c r="B101" s="14"/>
      <c r="C101" s="14"/>
      <c r="D101" s="14"/>
      <c r="E101" s="14"/>
      <c r="F101" s="15">
        <f>F24+F26+F69+F73+F100</f>
        <v>61.989999999999995</v>
      </c>
      <c r="G101" s="15">
        <f>G24+G26+G69+G73+G100</f>
        <v>55.29</v>
      </c>
      <c r="H101" s="15">
        <f>H24+H26+H69+H73+H100</f>
        <v>298.18</v>
      </c>
      <c r="I101" s="15">
        <f>I24+I26+I69+I73+I100</f>
        <v>1940.6599999999999</v>
      </c>
      <c r="J101" s="14"/>
      <c r="K101" s="2"/>
      <c r="L101" s="2"/>
      <c r="M101" s="2"/>
    </row>
    <row r="102" spans="1:13" ht="16.5" thickBot="1" x14ac:dyDescent="0.3">
      <c r="J102" s="2"/>
      <c r="K102" s="2"/>
      <c r="L102" s="2"/>
      <c r="M102" s="2"/>
    </row>
    <row r="103" spans="1:13" ht="16.5" thickBot="1" x14ac:dyDescent="0.3">
      <c r="A103" s="214" t="s">
        <v>133</v>
      </c>
      <c r="B103" s="215" t="s">
        <v>134</v>
      </c>
      <c r="C103" s="216" t="s">
        <v>135</v>
      </c>
      <c r="D103" s="217" t="s">
        <v>136</v>
      </c>
      <c r="E103" s="218"/>
      <c r="F103" s="218"/>
      <c r="G103" s="218"/>
      <c r="H103" s="218"/>
      <c r="J103" s="2"/>
      <c r="K103" s="2"/>
      <c r="L103" s="2"/>
      <c r="M103" s="2"/>
    </row>
    <row r="104" spans="1:13" x14ac:dyDescent="0.25">
      <c r="A104" s="219" t="s">
        <v>137</v>
      </c>
      <c r="B104" s="220">
        <f>I24</f>
        <v>397.22</v>
      </c>
      <c r="C104" s="221">
        <f>B104/B109*100</f>
        <v>20.468294291632745</v>
      </c>
      <c r="D104" s="222">
        <v>0.2</v>
      </c>
      <c r="E104" s="104"/>
      <c r="F104" s="104"/>
      <c r="G104" s="223"/>
      <c r="H104" s="224"/>
      <c r="J104" s="2"/>
      <c r="K104" s="2"/>
      <c r="L104" s="2"/>
      <c r="M104" s="2"/>
    </row>
    <row r="105" spans="1:13" x14ac:dyDescent="0.25">
      <c r="A105" s="219" t="s">
        <v>138</v>
      </c>
      <c r="B105" s="220">
        <f>I26</f>
        <v>92</v>
      </c>
      <c r="C105" s="221">
        <f>B105/B109*100</f>
        <v>4.7406552410004847</v>
      </c>
      <c r="D105" s="222">
        <v>0.05</v>
      </c>
      <c r="E105" s="104"/>
      <c r="F105" s="104"/>
      <c r="G105" s="223"/>
      <c r="H105" s="224"/>
      <c r="J105" s="2"/>
      <c r="K105" s="2"/>
      <c r="L105" s="2"/>
      <c r="M105" s="2"/>
    </row>
    <row r="106" spans="1:13" x14ac:dyDescent="0.25">
      <c r="A106" s="225" t="s">
        <v>139</v>
      </c>
      <c r="B106" s="226">
        <f>I69</f>
        <v>657.31999999999994</v>
      </c>
      <c r="C106" s="227">
        <f>B106/B109*100</f>
        <v>33.87095111972215</v>
      </c>
      <c r="D106" s="228">
        <v>0.35</v>
      </c>
      <c r="E106" s="104"/>
      <c r="F106" s="104"/>
      <c r="G106" s="223"/>
      <c r="H106" s="229"/>
      <c r="J106" s="2"/>
      <c r="K106" s="2"/>
      <c r="L106" s="2"/>
      <c r="M106" s="2"/>
    </row>
    <row r="107" spans="1:13" x14ac:dyDescent="0.25">
      <c r="A107" s="225" t="s">
        <v>140</v>
      </c>
      <c r="B107" s="226">
        <f>I73</f>
        <v>294.33</v>
      </c>
      <c r="C107" s="227">
        <f>B107/B109*100</f>
        <v>15.166489750909484</v>
      </c>
      <c r="D107" s="228">
        <v>0.15</v>
      </c>
      <c r="E107" s="104"/>
      <c r="F107" s="104"/>
      <c r="G107" s="223"/>
      <c r="H107" s="224"/>
      <c r="J107" s="2"/>
      <c r="K107" s="2"/>
      <c r="L107" s="2"/>
      <c r="M107" s="2"/>
    </row>
    <row r="108" spans="1:13" ht="16.5" thickBot="1" x14ac:dyDescent="0.3">
      <c r="A108" s="225" t="s">
        <v>141</v>
      </c>
      <c r="B108" s="226">
        <f>I100</f>
        <v>499.78999999999996</v>
      </c>
      <c r="C108" s="227">
        <f>B108/B109*100</f>
        <v>25.753609596735132</v>
      </c>
      <c r="D108" s="228">
        <v>0.25</v>
      </c>
      <c r="E108" s="104"/>
      <c r="F108" s="104"/>
      <c r="G108" s="223"/>
      <c r="H108" s="224"/>
      <c r="J108" s="2"/>
      <c r="K108" s="2"/>
      <c r="L108" s="2"/>
      <c r="M108" s="2"/>
    </row>
    <row r="109" spans="1:13" ht="16.5" thickBot="1" x14ac:dyDescent="0.3">
      <c r="A109" s="230" t="s">
        <v>142</v>
      </c>
      <c r="B109" s="231">
        <f>SUM(B104:B108)</f>
        <v>1940.6599999999999</v>
      </c>
      <c r="C109" s="232"/>
      <c r="D109" s="233"/>
      <c r="E109" s="104"/>
      <c r="F109" s="104"/>
      <c r="G109" s="104"/>
      <c r="H109" s="104"/>
      <c r="J109" s="2"/>
      <c r="K109" s="2"/>
      <c r="L109" s="2"/>
      <c r="M109" s="2"/>
    </row>
    <row r="110" spans="1:13" x14ac:dyDescent="0.25"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135"/>
  <sheetViews>
    <sheetView view="pageBreakPreview" zoomScale="98" zoomScaleSheetLayoutView="98" workbookViewId="0">
      <selection activeCell="A6" sqref="A6"/>
    </sheetView>
  </sheetViews>
  <sheetFormatPr defaultRowHeight="15.75" x14ac:dyDescent="0.25"/>
  <cols>
    <col min="1" max="1" width="16" style="189" customWidth="1"/>
    <col min="2" max="2" width="22.5703125" style="189" customWidth="1"/>
    <col min="3" max="16384" width="9.140625" style="189"/>
  </cols>
  <sheetData>
    <row r="1" spans="1:16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  <c r="N1" s="2"/>
      <c r="O1" s="2"/>
      <c r="P1" s="2"/>
    </row>
    <row r="2" spans="1:16" x14ac:dyDescent="0.25">
      <c r="A2" s="2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  <c r="N4" s="2"/>
      <c r="O4" s="2"/>
      <c r="P4" s="2"/>
    </row>
    <row r="5" spans="1:16" x14ac:dyDescent="0.25">
      <c r="A5" s="332"/>
      <c r="B5" s="332"/>
      <c r="C5" s="332"/>
      <c r="D5" s="313" t="s">
        <v>11</v>
      </c>
      <c r="E5" s="313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  <c r="N5" s="2"/>
      <c r="O5" s="2"/>
      <c r="P5" s="2"/>
    </row>
    <row r="6" spans="1:16" ht="31.5" x14ac:dyDescent="0.25">
      <c r="A6" s="186" t="s">
        <v>301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</row>
    <row r="7" spans="1:16" ht="47.25" x14ac:dyDescent="0.25">
      <c r="A7" s="4" t="s">
        <v>15</v>
      </c>
      <c r="B7" s="16" t="s">
        <v>302</v>
      </c>
      <c r="C7" s="101">
        <v>200</v>
      </c>
      <c r="D7" s="150"/>
      <c r="E7" s="150"/>
      <c r="F7" s="101">
        <v>6.16</v>
      </c>
      <c r="G7" s="101">
        <v>8.68</v>
      </c>
      <c r="H7" s="101">
        <v>24.85</v>
      </c>
      <c r="I7" s="101">
        <v>202.32</v>
      </c>
      <c r="J7" s="4" t="s">
        <v>304</v>
      </c>
      <c r="K7" s="2"/>
      <c r="L7" s="2"/>
      <c r="M7" s="2"/>
      <c r="N7" s="2"/>
      <c r="O7" s="2"/>
      <c r="P7" s="2"/>
    </row>
    <row r="8" spans="1:16" x14ac:dyDescent="0.25">
      <c r="A8" s="3"/>
      <c r="B8" s="99" t="s">
        <v>303</v>
      </c>
      <c r="C8" s="150"/>
      <c r="D8" s="150">
        <v>29</v>
      </c>
      <c r="E8" s="150">
        <v>29</v>
      </c>
      <c r="F8" s="101"/>
      <c r="G8" s="101"/>
      <c r="H8" s="101"/>
      <c r="I8" s="101"/>
      <c r="J8" s="4" t="s">
        <v>17</v>
      </c>
      <c r="K8" s="2"/>
      <c r="L8" s="2"/>
      <c r="M8" s="2"/>
      <c r="N8" s="2"/>
      <c r="O8" s="2"/>
      <c r="P8" s="2"/>
    </row>
    <row r="9" spans="1:16" x14ac:dyDescent="0.25">
      <c r="A9" s="3"/>
      <c r="B9" s="151" t="s">
        <v>19</v>
      </c>
      <c r="C9" s="150"/>
      <c r="D9" s="150">
        <v>104</v>
      </c>
      <c r="E9" s="150">
        <v>104</v>
      </c>
      <c r="F9" s="101"/>
      <c r="G9" s="101"/>
      <c r="H9" s="101"/>
      <c r="I9" s="101"/>
      <c r="J9" s="3"/>
      <c r="K9" s="2"/>
      <c r="L9" s="2"/>
      <c r="M9" s="2"/>
      <c r="N9" s="2"/>
      <c r="O9" s="2"/>
      <c r="P9" s="2"/>
    </row>
    <row r="10" spans="1:16" x14ac:dyDescent="0.25">
      <c r="A10" s="3"/>
      <c r="B10" s="151" t="s">
        <v>28</v>
      </c>
      <c r="C10" s="150"/>
      <c r="D10" s="150">
        <v>67.599999999999994</v>
      </c>
      <c r="E10" s="150">
        <v>67.599999999999994</v>
      </c>
      <c r="F10" s="101"/>
      <c r="G10" s="101"/>
      <c r="H10" s="101"/>
      <c r="I10" s="101"/>
      <c r="J10" s="3"/>
      <c r="K10" s="2"/>
      <c r="L10" s="2"/>
      <c r="M10" s="2"/>
      <c r="N10" s="2"/>
      <c r="O10" s="2"/>
      <c r="P10" s="2"/>
    </row>
    <row r="11" spans="1:16" x14ac:dyDescent="0.25">
      <c r="A11" s="3"/>
      <c r="B11" s="99" t="s">
        <v>20</v>
      </c>
      <c r="C11" s="150"/>
      <c r="D11" s="150">
        <v>4.8</v>
      </c>
      <c r="E11" s="150">
        <v>4.8</v>
      </c>
      <c r="F11" s="101"/>
      <c r="G11" s="101"/>
      <c r="H11" s="101"/>
      <c r="I11" s="101"/>
      <c r="J11" s="3"/>
      <c r="K11" s="2"/>
      <c r="L11" s="2"/>
      <c r="M11" s="2"/>
      <c r="N11" s="2"/>
      <c r="O11" s="2"/>
      <c r="P11" s="2"/>
    </row>
    <row r="12" spans="1:16" x14ac:dyDescent="0.25">
      <c r="A12" s="3"/>
      <c r="B12" s="99" t="s">
        <v>21</v>
      </c>
      <c r="C12" s="150"/>
      <c r="D12" s="150">
        <v>0.8</v>
      </c>
      <c r="E12" s="150">
        <v>0.8</v>
      </c>
      <c r="F12" s="101"/>
      <c r="G12" s="101"/>
      <c r="H12" s="101"/>
      <c r="I12" s="101"/>
      <c r="J12" s="3"/>
      <c r="K12" s="2"/>
      <c r="L12" s="2"/>
      <c r="M12" s="2"/>
      <c r="N12" s="2"/>
      <c r="O12" s="2"/>
      <c r="P12" s="2"/>
    </row>
    <row r="13" spans="1:16" x14ac:dyDescent="0.25">
      <c r="A13" s="3"/>
      <c r="B13" s="70" t="s">
        <v>22</v>
      </c>
      <c r="C13" s="150"/>
      <c r="D13" s="150"/>
      <c r="E13" s="101">
        <v>195</v>
      </c>
      <c r="F13" s="101"/>
      <c r="G13" s="101"/>
      <c r="H13" s="101"/>
      <c r="I13" s="101"/>
      <c r="J13" s="3"/>
      <c r="K13" s="2"/>
      <c r="L13" s="2"/>
      <c r="M13" s="2"/>
      <c r="N13" s="2"/>
      <c r="O13" s="2"/>
      <c r="P13" s="2"/>
    </row>
    <row r="14" spans="1:16" x14ac:dyDescent="0.25">
      <c r="A14" s="3"/>
      <c r="B14" s="99" t="s">
        <v>23</v>
      </c>
      <c r="C14" s="150"/>
      <c r="D14" s="150">
        <v>5</v>
      </c>
      <c r="E14" s="150">
        <v>5</v>
      </c>
      <c r="F14" s="101"/>
      <c r="G14" s="101"/>
      <c r="H14" s="101"/>
      <c r="I14" s="101"/>
      <c r="J14" s="3"/>
      <c r="K14" s="2"/>
      <c r="L14" s="2"/>
      <c r="M14" s="2"/>
      <c r="N14" s="2"/>
      <c r="O14" s="2"/>
      <c r="P14" s="2"/>
    </row>
    <row r="15" spans="1:16" x14ac:dyDescent="0.25">
      <c r="A15" s="3"/>
      <c r="B15" s="118" t="s">
        <v>24</v>
      </c>
      <c r="C15" s="152">
        <v>15</v>
      </c>
      <c r="D15" s="153">
        <v>16.5</v>
      </c>
      <c r="E15" s="153">
        <v>15</v>
      </c>
      <c r="F15" s="101">
        <v>3.9</v>
      </c>
      <c r="G15" s="101">
        <v>4.0199999999999996</v>
      </c>
      <c r="H15" s="101">
        <v>0</v>
      </c>
      <c r="I15" s="101">
        <v>52.8</v>
      </c>
      <c r="J15" s="3"/>
      <c r="K15" s="2"/>
      <c r="L15" s="2"/>
      <c r="M15" s="2"/>
      <c r="N15" s="2"/>
      <c r="O15" s="2"/>
      <c r="P15" s="2"/>
    </row>
    <row r="16" spans="1:16" x14ac:dyDescent="0.25">
      <c r="A16" s="3"/>
      <c r="B16" s="154" t="s">
        <v>200</v>
      </c>
      <c r="C16" s="152">
        <v>180</v>
      </c>
      <c r="D16" s="155"/>
      <c r="E16" s="155"/>
      <c r="F16" s="152">
        <v>1.26</v>
      </c>
      <c r="G16" s="152">
        <v>1.44</v>
      </c>
      <c r="H16" s="152">
        <v>14.76</v>
      </c>
      <c r="I16" s="152">
        <v>77.400000000000006</v>
      </c>
      <c r="J16" s="4" t="s">
        <v>452</v>
      </c>
      <c r="K16" s="2"/>
      <c r="L16" s="2"/>
      <c r="M16" s="2"/>
      <c r="N16" s="2"/>
      <c r="O16" s="2"/>
      <c r="P16" s="2"/>
    </row>
    <row r="17" spans="1:16" x14ac:dyDescent="0.25">
      <c r="A17" s="3"/>
      <c r="B17" s="156" t="s">
        <v>81</v>
      </c>
      <c r="C17" s="166"/>
      <c r="D17" s="157">
        <v>0.6</v>
      </c>
      <c r="E17" s="157">
        <v>0.6</v>
      </c>
      <c r="F17" s="153"/>
      <c r="G17" s="153"/>
      <c r="H17" s="153"/>
      <c r="I17" s="153"/>
      <c r="J17" s="4" t="s">
        <v>453</v>
      </c>
      <c r="K17" s="2"/>
      <c r="L17" s="2"/>
      <c r="M17" s="2"/>
      <c r="N17" s="2"/>
      <c r="O17" s="2"/>
      <c r="P17" s="2"/>
    </row>
    <row r="18" spans="1:16" x14ac:dyDescent="0.25">
      <c r="A18" s="3"/>
      <c r="B18" s="156" t="s">
        <v>201</v>
      </c>
      <c r="C18" s="166"/>
      <c r="D18" s="157">
        <v>108</v>
      </c>
      <c r="E18" s="157">
        <v>108</v>
      </c>
      <c r="F18" s="153"/>
      <c r="G18" s="153"/>
      <c r="H18" s="153"/>
      <c r="I18" s="153"/>
      <c r="J18" s="3"/>
      <c r="K18" s="2"/>
      <c r="L18" s="2"/>
      <c r="M18" s="2"/>
      <c r="N18" s="2"/>
      <c r="O18" s="2"/>
      <c r="P18" s="2"/>
    </row>
    <row r="19" spans="1:16" x14ac:dyDescent="0.25">
      <c r="A19" s="3"/>
      <c r="B19" s="156" t="s">
        <v>146</v>
      </c>
      <c r="C19" s="166"/>
      <c r="D19" s="157">
        <v>60</v>
      </c>
      <c r="E19" s="157">
        <v>60</v>
      </c>
      <c r="F19" s="153"/>
      <c r="G19" s="153"/>
      <c r="H19" s="153"/>
      <c r="I19" s="153"/>
      <c r="J19" s="3"/>
      <c r="K19" s="2"/>
      <c r="L19" s="2"/>
      <c r="M19" s="2"/>
      <c r="N19" s="2"/>
      <c r="O19" s="2"/>
      <c r="P19" s="2"/>
    </row>
    <row r="20" spans="1:16" x14ac:dyDescent="0.25">
      <c r="A20" s="3"/>
      <c r="B20" s="156" t="s">
        <v>40</v>
      </c>
      <c r="C20" s="166"/>
      <c r="D20" s="157">
        <v>13.5</v>
      </c>
      <c r="E20" s="157">
        <v>13.5</v>
      </c>
      <c r="F20" s="153"/>
      <c r="G20" s="153"/>
      <c r="H20" s="153"/>
      <c r="I20" s="153"/>
      <c r="J20" s="3"/>
      <c r="K20" s="2"/>
      <c r="L20" s="2"/>
      <c r="M20" s="2"/>
      <c r="N20" s="2"/>
      <c r="O20" s="2"/>
      <c r="P20" s="2"/>
    </row>
    <row r="21" spans="1:16" x14ac:dyDescent="0.25">
      <c r="A21" s="3"/>
      <c r="B21" s="118"/>
      <c r="C21" s="152"/>
      <c r="D21" s="153"/>
      <c r="E21" s="153"/>
      <c r="F21" s="101"/>
      <c r="G21" s="101"/>
      <c r="H21" s="101"/>
      <c r="I21" s="101"/>
      <c r="J21" s="3"/>
      <c r="K21" s="2"/>
      <c r="L21" s="2"/>
      <c r="M21" s="2"/>
      <c r="N21" s="2"/>
      <c r="O21" s="2"/>
      <c r="P21" s="2"/>
    </row>
    <row r="22" spans="1:16" x14ac:dyDescent="0.25">
      <c r="A22" s="3"/>
      <c r="B22" s="123" t="s">
        <v>85</v>
      </c>
      <c r="C22" s="152">
        <v>20</v>
      </c>
      <c r="D22" s="153">
        <v>20</v>
      </c>
      <c r="E22" s="153">
        <v>20</v>
      </c>
      <c r="F22" s="152">
        <v>1.54</v>
      </c>
      <c r="G22" s="152">
        <v>0.28000000000000003</v>
      </c>
      <c r="H22" s="152">
        <v>7.52</v>
      </c>
      <c r="I22" s="152">
        <v>40.200000000000003</v>
      </c>
      <c r="J22" s="3"/>
      <c r="K22" s="2"/>
      <c r="L22" s="2"/>
      <c r="M22" s="2"/>
      <c r="N22" s="2"/>
      <c r="O22" s="2"/>
      <c r="P22" s="2"/>
    </row>
    <row r="23" spans="1:16" x14ac:dyDescent="0.25">
      <c r="A23" s="5" t="s">
        <v>31</v>
      </c>
      <c r="B23" s="6"/>
      <c r="C23" s="9">
        <f>SUM(C7:C22)</f>
        <v>415</v>
      </c>
      <c r="D23" s="6"/>
      <c r="E23" s="6"/>
      <c r="F23" s="9">
        <f>SUM(F7:F22)</f>
        <v>12.86</v>
      </c>
      <c r="G23" s="9">
        <f>SUM(G7:G22)</f>
        <v>14.419999999999998</v>
      </c>
      <c r="H23" s="9">
        <f>SUM(H7:H22)</f>
        <v>47.129999999999995</v>
      </c>
      <c r="I23" s="9">
        <f>SUM(I7:I22)</f>
        <v>372.71999999999997</v>
      </c>
      <c r="J23" s="6"/>
      <c r="K23" s="2"/>
      <c r="L23" s="2"/>
      <c r="M23" s="2"/>
      <c r="N23" s="2"/>
      <c r="O23" s="2"/>
      <c r="P23" s="2"/>
    </row>
    <row r="24" spans="1:16" x14ac:dyDescent="0.25">
      <c r="A24" s="4" t="s">
        <v>32</v>
      </c>
      <c r="B24" s="118" t="s">
        <v>305</v>
      </c>
      <c r="C24" s="101">
        <v>110</v>
      </c>
      <c r="D24" s="150">
        <v>125.4</v>
      </c>
      <c r="E24" s="150">
        <f>C24</f>
        <v>110</v>
      </c>
      <c r="F24" s="101">
        <f>C24*0.44/K24</f>
        <v>0.44</v>
      </c>
      <c r="G24" s="101">
        <f>C24*0.44/K24</f>
        <v>0.44</v>
      </c>
      <c r="H24" s="101">
        <f>C24*10.78/K24</f>
        <v>10.78</v>
      </c>
      <c r="I24" s="101">
        <v>49.5</v>
      </c>
      <c r="J24" s="3"/>
      <c r="K24" s="2">
        <v>110</v>
      </c>
      <c r="L24" s="2"/>
      <c r="M24" s="2"/>
      <c r="N24" s="2"/>
      <c r="O24" s="2"/>
      <c r="P24" s="2"/>
    </row>
    <row r="25" spans="1:16" ht="47.25" x14ac:dyDescent="0.25">
      <c r="A25" s="10" t="s">
        <v>33</v>
      </c>
      <c r="B25" s="6"/>
      <c r="C25" s="6"/>
      <c r="D25" s="6"/>
      <c r="E25" s="6"/>
      <c r="F25" s="9">
        <f>SUM(F24)</f>
        <v>0.44</v>
      </c>
      <c r="G25" s="9">
        <f>SUM(G24)</f>
        <v>0.44</v>
      </c>
      <c r="H25" s="9">
        <f>SUM(H24)</f>
        <v>10.78</v>
      </c>
      <c r="I25" s="9">
        <f>SUM(I24)</f>
        <v>49.5</v>
      </c>
      <c r="J25" s="6"/>
      <c r="K25" s="2"/>
      <c r="L25" s="2"/>
      <c r="M25" s="2"/>
      <c r="N25" s="2"/>
      <c r="O25" s="2"/>
      <c r="P25" s="2"/>
    </row>
    <row r="26" spans="1:16" x14ac:dyDescent="0.25">
      <c r="A26" s="11" t="s">
        <v>34</v>
      </c>
      <c r="B26" s="122" t="s">
        <v>41</v>
      </c>
      <c r="C26" s="158">
        <v>50</v>
      </c>
      <c r="D26" s="98"/>
      <c r="E26" s="98"/>
      <c r="F26" s="125">
        <v>0.95</v>
      </c>
      <c r="G26" s="70">
        <v>3.8</v>
      </c>
      <c r="H26" s="70">
        <v>5.66</v>
      </c>
      <c r="I26" s="70">
        <v>61.05</v>
      </c>
      <c r="J26" s="70" t="s">
        <v>42</v>
      </c>
      <c r="K26" s="2"/>
      <c r="L26" s="2"/>
      <c r="M26" s="2"/>
      <c r="N26" s="2"/>
      <c r="O26" s="2"/>
      <c r="P26" s="2"/>
    </row>
    <row r="27" spans="1:16" x14ac:dyDescent="0.25">
      <c r="A27" s="3"/>
      <c r="B27" s="159" t="s">
        <v>35</v>
      </c>
      <c r="C27" s="101"/>
      <c r="D27" s="160">
        <v>47.85</v>
      </c>
      <c r="E27" s="160">
        <v>38.299999999999997</v>
      </c>
      <c r="F27" s="70"/>
      <c r="G27" s="70"/>
      <c r="H27" s="70"/>
      <c r="I27" s="70"/>
      <c r="J27" s="70" t="s">
        <v>43</v>
      </c>
      <c r="K27" s="2"/>
      <c r="L27" s="2"/>
      <c r="M27" s="2"/>
      <c r="N27" s="2"/>
      <c r="O27" s="2"/>
      <c r="P27" s="2"/>
    </row>
    <row r="28" spans="1:16" x14ac:dyDescent="0.25">
      <c r="A28" s="3"/>
      <c r="B28" s="159" t="s">
        <v>36</v>
      </c>
      <c r="C28" s="101"/>
      <c r="D28" s="160">
        <v>10.4</v>
      </c>
      <c r="E28" s="160">
        <v>8.75</v>
      </c>
      <c r="F28" s="70"/>
      <c r="G28" s="70"/>
      <c r="H28" s="70"/>
      <c r="I28" s="70"/>
      <c r="J28" s="99"/>
      <c r="K28" s="2"/>
      <c r="L28" s="2"/>
      <c r="M28" s="2"/>
      <c r="N28" s="2"/>
      <c r="O28" s="2"/>
      <c r="P28" s="2"/>
    </row>
    <row r="29" spans="1:16" x14ac:dyDescent="0.25">
      <c r="A29" s="3"/>
      <c r="B29" s="159" t="s">
        <v>37</v>
      </c>
      <c r="C29" s="101"/>
      <c r="D29" s="160">
        <v>5.5</v>
      </c>
      <c r="E29" s="160">
        <v>5.5</v>
      </c>
      <c r="F29" s="70"/>
      <c r="G29" s="70"/>
      <c r="H29" s="70"/>
      <c r="I29" s="70"/>
      <c r="J29" s="99"/>
      <c r="K29" s="2"/>
      <c r="L29" s="2"/>
      <c r="M29" s="2"/>
      <c r="N29" s="2"/>
      <c r="O29" s="2"/>
      <c r="P29" s="2"/>
    </row>
    <row r="30" spans="1:16" x14ac:dyDescent="0.25">
      <c r="A30" s="3"/>
      <c r="B30" s="161" t="s">
        <v>38</v>
      </c>
      <c r="C30" s="101"/>
      <c r="D30" s="160">
        <v>3.75</v>
      </c>
      <c r="E30" s="160">
        <v>3.75</v>
      </c>
      <c r="F30" s="70"/>
      <c r="G30" s="70"/>
      <c r="H30" s="70"/>
      <c r="I30" s="70"/>
      <c r="J30" s="99"/>
      <c r="K30" s="2"/>
      <c r="L30" s="2"/>
      <c r="M30" s="2"/>
      <c r="N30" s="2"/>
      <c r="O30" s="2"/>
      <c r="P30" s="2"/>
    </row>
    <row r="31" spans="1:16" x14ac:dyDescent="0.25">
      <c r="A31" s="3"/>
      <c r="B31" s="161" t="s">
        <v>39</v>
      </c>
      <c r="C31" s="101"/>
      <c r="D31" s="160">
        <v>2.2499999999999999E-2</v>
      </c>
      <c r="E31" s="160">
        <v>2.2499999999999999E-2</v>
      </c>
      <c r="F31" s="70"/>
      <c r="G31" s="70"/>
      <c r="H31" s="70"/>
      <c r="I31" s="70"/>
      <c r="J31" s="99"/>
      <c r="K31" s="2"/>
      <c r="L31" s="2"/>
      <c r="M31" s="2"/>
      <c r="N31" s="2"/>
      <c r="O31" s="2"/>
      <c r="P31" s="2"/>
    </row>
    <row r="32" spans="1:16" x14ac:dyDescent="0.25">
      <c r="A32" s="3"/>
      <c r="B32" s="159" t="s">
        <v>40</v>
      </c>
      <c r="C32" s="101"/>
      <c r="D32" s="160">
        <v>0.6</v>
      </c>
      <c r="E32" s="160">
        <v>0.6</v>
      </c>
      <c r="F32" s="70"/>
      <c r="G32" s="70"/>
      <c r="H32" s="70"/>
      <c r="I32" s="70"/>
      <c r="J32" s="99"/>
      <c r="K32" s="2"/>
      <c r="L32" s="2"/>
      <c r="M32" s="2"/>
      <c r="N32" s="2"/>
      <c r="O32" s="2"/>
      <c r="P32" s="2"/>
    </row>
    <row r="33" spans="1:16" x14ac:dyDescent="0.25">
      <c r="A33" s="3"/>
      <c r="B33" s="159" t="s">
        <v>21</v>
      </c>
      <c r="C33" s="101"/>
      <c r="D33" s="160">
        <v>0.6</v>
      </c>
      <c r="E33" s="160">
        <v>0.6</v>
      </c>
      <c r="F33" s="70"/>
      <c r="G33" s="70"/>
      <c r="H33" s="70"/>
      <c r="I33" s="70"/>
      <c r="J33" s="99"/>
      <c r="K33" s="2"/>
      <c r="L33" s="2"/>
      <c r="M33" s="2"/>
      <c r="N33" s="2"/>
      <c r="O33" s="2"/>
      <c r="P33" s="2"/>
    </row>
    <row r="34" spans="1:16" ht="47.25" x14ac:dyDescent="0.25">
      <c r="A34" s="3"/>
      <c r="B34" s="123" t="s">
        <v>307</v>
      </c>
      <c r="C34" s="101">
        <v>200</v>
      </c>
      <c r="D34" s="99"/>
      <c r="E34" s="99"/>
      <c r="F34" s="162">
        <v>4.78</v>
      </c>
      <c r="G34" s="162">
        <v>7.86</v>
      </c>
      <c r="H34" s="162">
        <v>8.08</v>
      </c>
      <c r="I34" s="162">
        <v>113.2</v>
      </c>
      <c r="J34" s="70" t="s">
        <v>397</v>
      </c>
      <c r="K34" s="2"/>
      <c r="L34" s="2"/>
      <c r="M34" s="2"/>
      <c r="N34" s="2"/>
      <c r="O34" s="2"/>
      <c r="P34" s="2"/>
    </row>
    <row r="35" spans="1:16" x14ac:dyDescent="0.25">
      <c r="A35" s="3"/>
      <c r="B35" s="99" t="s">
        <v>158</v>
      </c>
      <c r="C35" s="150"/>
      <c r="D35" s="99">
        <v>20.8</v>
      </c>
      <c r="E35" s="99">
        <v>19</v>
      </c>
      <c r="F35" s="70"/>
      <c r="G35" s="70"/>
      <c r="H35" s="70"/>
      <c r="I35" s="70"/>
      <c r="J35" s="70" t="s">
        <v>17</v>
      </c>
      <c r="K35" s="2"/>
      <c r="L35" s="2"/>
      <c r="M35" s="2"/>
      <c r="N35" s="2"/>
      <c r="O35" s="2"/>
      <c r="P35" s="2"/>
    </row>
    <row r="36" spans="1:16" x14ac:dyDescent="0.25">
      <c r="A36" s="3"/>
      <c r="B36" s="99" t="s">
        <v>28</v>
      </c>
      <c r="C36" s="150"/>
      <c r="D36" s="99">
        <v>200</v>
      </c>
      <c r="E36" s="99">
        <v>200</v>
      </c>
      <c r="F36" s="70"/>
      <c r="G36" s="70"/>
      <c r="H36" s="70"/>
      <c r="I36" s="70"/>
      <c r="J36" s="99"/>
      <c r="K36" s="2"/>
      <c r="L36" s="2"/>
      <c r="M36" s="2"/>
      <c r="N36" s="2"/>
      <c r="O36" s="2"/>
      <c r="P36" s="2"/>
    </row>
    <row r="37" spans="1:16" x14ac:dyDescent="0.25">
      <c r="A37" s="3"/>
      <c r="B37" s="3" t="s">
        <v>45</v>
      </c>
      <c r="C37" s="153"/>
      <c r="D37" s="3"/>
      <c r="E37" s="3">
        <v>12</v>
      </c>
      <c r="F37" s="4"/>
      <c r="G37" s="4"/>
      <c r="H37" s="4"/>
      <c r="I37" s="4"/>
      <c r="J37" s="3"/>
      <c r="K37" s="2"/>
      <c r="L37" s="2"/>
      <c r="M37" s="2"/>
      <c r="N37" s="2"/>
      <c r="O37" s="2"/>
      <c r="P37" s="2"/>
    </row>
    <row r="38" spans="1:16" x14ac:dyDescent="0.25">
      <c r="A38" s="3"/>
      <c r="B38" s="3" t="s">
        <v>46</v>
      </c>
      <c r="C38" s="153"/>
      <c r="D38" s="3"/>
      <c r="E38" s="3">
        <v>145</v>
      </c>
      <c r="F38" s="4"/>
      <c r="G38" s="4"/>
      <c r="H38" s="4"/>
      <c r="I38" s="4"/>
      <c r="J38" s="3"/>
      <c r="K38" s="2"/>
      <c r="L38" s="2"/>
      <c r="M38" s="2"/>
      <c r="N38" s="2"/>
      <c r="O38" s="2"/>
      <c r="P38" s="2"/>
    </row>
    <row r="39" spans="1:16" x14ac:dyDescent="0.25">
      <c r="A39" s="3"/>
      <c r="B39" s="3" t="s">
        <v>306</v>
      </c>
      <c r="C39" s="153"/>
      <c r="D39" s="194">
        <v>46</v>
      </c>
      <c r="E39" s="194">
        <v>36</v>
      </c>
      <c r="F39" s="4"/>
      <c r="G39" s="4"/>
      <c r="H39" s="4"/>
      <c r="I39" s="4"/>
      <c r="J39" s="3"/>
      <c r="K39" s="2"/>
      <c r="L39" s="2"/>
      <c r="M39" s="2"/>
      <c r="N39" s="2"/>
      <c r="O39" s="2"/>
      <c r="P39" s="2"/>
    </row>
    <row r="40" spans="1:16" x14ac:dyDescent="0.25">
      <c r="A40" s="3"/>
      <c r="B40" s="3" t="s">
        <v>48</v>
      </c>
      <c r="C40" s="153"/>
      <c r="D40" s="194">
        <v>29</v>
      </c>
      <c r="E40" s="194">
        <v>22</v>
      </c>
      <c r="F40" s="4"/>
      <c r="G40" s="4"/>
      <c r="H40" s="4"/>
      <c r="I40" s="4"/>
      <c r="J40" s="3"/>
      <c r="K40" s="2"/>
      <c r="L40" s="2"/>
      <c r="M40" s="2"/>
      <c r="N40" s="2"/>
      <c r="O40" s="2"/>
      <c r="P40" s="2"/>
    </row>
    <row r="41" spans="1:16" x14ac:dyDescent="0.25">
      <c r="A41" s="3"/>
      <c r="B41" s="3" t="s">
        <v>49</v>
      </c>
      <c r="C41" s="153"/>
      <c r="D41" s="194">
        <v>9.0909090909090917</v>
      </c>
      <c r="E41" s="194">
        <v>7.2727272727272725</v>
      </c>
      <c r="F41" s="4"/>
      <c r="G41" s="4"/>
      <c r="H41" s="4"/>
      <c r="I41" s="4"/>
      <c r="J41" s="3"/>
      <c r="K41" s="2"/>
      <c r="L41" s="2"/>
      <c r="M41" s="2"/>
      <c r="N41" s="2"/>
      <c r="O41" s="2"/>
      <c r="P41" s="2"/>
    </row>
    <row r="42" spans="1:16" x14ac:dyDescent="0.25">
      <c r="A42" s="3"/>
      <c r="B42" s="3" t="s">
        <v>50</v>
      </c>
      <c r="C42" s="153"/>
      <c r="D42" s="194">
        <v>8.7272727272727266</v>
      </c>
      <c r="E42" s="194">
        <v>7.2727272727272725</v>
      </c>
      <c r="F42" s="4"/>
      <c r="G42" s="4"/>
      <c r="H42" s="4"/>
      <c r="I42" s="4"/>
      <c r="J42" s="3"/>
      <c r="K42" s="2"/>
      <c r="L42" s="2"/>
      <c r="M42" s="2"/>
      <c r="N42" s="2"/>
      <c r="O42" s="2"/>
      <c r="P42" s="2"/>
    </row>
    <row r="43" spans="1:16" x14ac:dyDescent="0.25">
      <c r="A43" s="3"/>
      <c r="B43" s="3" t="s">
        <v>23</v>
      </c>
      <c r="C43" s="153"/>
      <c r="D43" s="194">
        <v>3.6363636363636362</v>
      </c>
      <c r="E43" s="194">
        <v>3.6363636363636362</v>
      </c>
      <c r="F43" s="4"/>
      <c r="G43" s="4"/>
      <c r="H43" s="4"/>
      <c r="I43" s="4"/>
      <c r="J43" s="3"/>
      <c r="K43" s="2"/>
      <c r="L43" s="2"/>
      <c r="M43" s="2"/>
      <c r="N43" s="2"/>
      <c r="O43" s="2"/>
      <c r="P43" s="2"/>
    </row>
    <row r="44" spans="1:16" x14ac:dyDescent="0.25">
      <c r="A44" s="3"/>
      <c r="B44" s="3" t="s">
        <v>21</v>
      </c>
      <c r="C44" s="153"/>
      <c r="D44" s="194">
        <v>0.8</v>
      </c>
      <c r="E44" s="194">
        <v>0.8</v>
      </c>
      <c r="F44" s="4"/>
      <c r="G44" s="4"/>
      <c r="H44" s="4"/>
      <c r="I44" s="4"/>
      <c r="J44" s="3"/>
      <c r="K44" s="2"/>
      <c r="L44" s="2"/>
      <c r="M44" s="2"/>
      <c r="N44" s="2"/>
      <c r="O44" s="2"/>
      <c r="P44" s="2"/>
    </row>
    <row r="45" spans="1:16" x14ac:dyDescent="0.25">
      <c r="A45" s="3"/>
      <c r="B45" s="3" t="s">
        <v>162</v>
      </c>
      <c r="C45" s="153"/>
      <c r="D45" s="194">
        <v>6</v>
      </c>
      <c r="E45" s="194">
        <v>6</v>
      </c>
      <c r="F45" s="4"/>
      <c r="G45" s="4"/>
      <c r="H45" s="4"/>
      <c r="I45" s="4"/>
      <c r="J45" s="3"/>
      <c r="K45" s="2"/>
      <c r="L45" s="2"/>
      <c r="M45" s="2"/>
      <c r="N45" s="2"/>
      <c r="O45" s="2"/>
      <c r="P45" s="2"/>
    </row>
    <row r="46" spans="1:16" x14ac:dyDescent="0.25">
      <c r="A46" s="3"/>
      <c r="B46" s="3" t="s">
        <v>52</v>
      </c>
      <c r="C46" s="153"/>
      <c r="D46" s="3">
        <v>1.35</v>
      </c>
      <c r="E46" s="3">
        <v>1</v>
      </c>
      <c r="F46" s="4"/>
      <c r="G46" s="4"/>
      <c r="H46" s="4"/>
      <c r="I46" s="4"/>
      <c r="J46" s="3"/>
      <c r="K46" s="2"/>
      <c r="L46" s="2"/>
      <c r="M46" s="2"/>
      <c r="N46" s="2"/>
      <c r="O46" s="2"/>
      <c r="P46" s="2"/>
    </row>
    <row r="47" spans="1:16" ht="31.5" x14ac:dyDescent="0.25">
      <c r="A47" s="3"/>
      <c r="B47" s="95" t="s">
        <v>308</v>
      </c>
      <c r="C47" s="167">
        <v>70</v>
      </c>
      <c r="D47" s="212"/>
      <c r="E47" s="212"/>
      <c r="F47" s="70">
        <v>10.68</v>
      </c>
      <c r="G47" s="70">
        <v>11.71</v>
      </c>
      <c r="H47" s="164">
        <v>5.74</v>
      </c>
      <c r="I47" s="70">
        <v>176.75</v>
      </c>
      <c r="J47" s="4" t="s">
        <v>312</v>
      </c>
      <c r="K47" s="2"/>
      <c r="L47" s="2"/>
      <c r="M47" s="2"/>
      <c r="N47" s="2"/>
      <c r="O47" s="2"/>
      <c r="P47" s="2"/>
    </row>
    <row r="48" spans="1:16" x14ac:dyDescent="0.25">
      <c r="A48" s="3"/>
      <c r="B48" s="195" t="s">
        <v>309</v>
      </c>
      <c r="C48" s="167"/>
      <c r="D48" s="168">
        <v>66</v>
      </c>
      <c r="E48" s="168">
        <v>60</v>
      </c>
      <c r="F48" s="70"/>
      <c r="G48" s="70"/>
      <c r="H48" s="70"/>
      <c r="I48" s="70"/>
      <c r="J48" s="4" t="s">
        <v>17</v>
      </c>
      <c r="K48" s="2"/>
      <c r="L48" s="2"/>
      <c r="M48" s="2"/>
      <c r="N48" s="2"/>
      <c r="O48" s="2"/>
      <c r="P48" s="2"/>
    </row>
    <row r="49" spans="1:16" x14ac:dyDescent="0.25">
      <c r="A49" s="3"/>
      <c r="B49" s="195" t="s">
        <v>29</v>
      </c>
      <c r="C49" s="167"/>
      <c r="D49" s="168">
        <v>13</v>
      </c>
      <c r="E49" s="168">
        <v>13</v>
      </c>
      <c r="F49" s="70"/>
      <c r="G49" s="70"/>
      <c r="H49" s="70"/>
      <c r="I49" s="70"/>
      <c r="J49" s="3"/>
      <c r="K49" s="2"/>
      <c r="L49" s="2"/>
      <c r="M49" s="2"/>
      <c r="N49" s="2"/>
      <c r="O49" s="2"/>
      <c r="P49" s="2"/>
    </row>
    <row r="50" spans="1:16" x14ac:dyDescent="0.25">
      <c r="A50" s="3"/>
      <c r="B50" s="195" t="s">
        <v>310</v>
      </c>
      <c r="C50" s="167"/>
      <c r="D50" s="168">
        <v>16</v>
      </c>
      <c r="E50" s="168">
        <v>16</v>
      </c>
      <c r="F50" s="70"/>
      <c r="G50" s="70"/>
      <c r="H50" s="70"/>
      <c r="I50" s="70"/>
      <c r="J50" s="3"/>
      <c r="K50" s="2"/>
      <c r="L50" s="2"/>
      <c r="M50" s="2"/>
      <c r="N50" s="2"/>
      <c r="O50" s="2"/>
      <c r="P50" s="2"/>
    </row>
    <row r="51" spans="1:16" x14ac:dyDescent="0.25">
      <c r="A51" s="3"/>
      <c r="B51" s="195" t="s">
        <v>311</v>
      </c>
      <c r="C51" s="167"/>
      <c r="D51" s="168">
        <v>7.5</v>
      </c>
      <c r="E51" s="168">
        <v>7.5</v>
      </c>
      <c r="F51" s="70"/>
      <c r="G51" s="70"/>
      <c r="H51" s="70"/>
      <c r="I51" s="70"/>
      <c r="J51" s="3"/>
      <c r="K51" s="2"/>
      <c r="L51" s="2"/>
      <c r="M51" s="2"/>
      <c r="N51" s="2"/>
      <c r="O51" s="2"/>
      <c r="P51" s="2"/>
    </row>
    <row r="52" spans="1:16" x14ac:dyDescent="0.25">
      <c r="A52" s="3"/>
      <c r="B52" s="195" t="s">
        <v>256</v>
      </c>
      <c r="C52" s="167"/>
      <c r="D52" s="168">
        <v>5</v>
      </c>
      <c r="E52" s="168">
        <v>5</v>
      </c>
      <c r="F52" s="70"/>
      <c r="G52" s="70"/>
      <c r="H52" s="70"/>
      <c r="I52" s="70"/>
      <c r="J52" s="3"/>
      <c r="K52" s="2"/>
      <c r="L52" s="2"/>
      <c r="M52" s="2"/>
      <c r="N52" s="2"/>
      <c r="O52" s="2"/>
      <c r="P52" s="2"/>
    </row>
    <row r="53" spans="1:16" x14ac:dyDescent="0.25">
      <c r="A53" s="3"/>
      <c r="B53" s="195" t="s">
        <v>21</v>
      </c>
      <c r="C53" s="167"/>
      <c r="D53" s="168">
        <v>0.5</v>
      </c>
      <c r="E53" s="168">
        <v>0.5</v>
      </c>
      <c r="F53" s="70"/>
      <c r="G53" s="70"/>
      <c r="H53" s="70"/>
      <c r="I53" s="70"/>
      <c r="J53" s="3"/>
      <c r="K53" s="2"/>
      <c r="L53" s="2"/>
      <c r="M53" s="2"/>
      <c r="N53" s="2"/>
      <c r="O53" s="2"/>
      <c r="P53" s="2"/>
    </row>
    <row r="54" spans="1:16" x14ac:dyDescent="0.25">
      <c r="A54" s="96"/>
      <c r="B54" s="172" t="s">
        <v>414</v>
      </c>
      <c r="C54" s="101">
        <v>150</v>
      </c>
      <c r="D54" s="150"/>
      <c r="E54" s="150"/>
      <c r="F54" s="97">
        <v>3.63</v>
      </c>
      <c r="G54" s="97">
        <v>8.5</v>
      </c>
      <c r="H54" s="97">
        <v>22.18</v>
      </c>
      <c r="I54" s="97">
        <v>179.68</v>
      </c>
      <c r="J54" s="281" t="s">
        <v>415</v>
      </c>
      <c r="K54" s="2"/>
      <c r="L54" s="2"/>
      <c r="M54" s="2"/>
      <c r="N54" s="2"/>
      <c r="O54" s="2"/>
      <c r="P54" s="2"/>
    </row>
    <row r="55" spans="1:16" x14ac:dyDescent="0.25">
      <c r="A55" s="96"/>
      <c r="B55" s="173" t="s">
        <v>48</v>
      </c>
      <c r="C55" s="101"/>
      <c r="D55" s="150">
        <v>64.5</v>
      </c>
      <c r="E55" s="150">
        <v>48</v>
      </c>
      <c r="F55" s="97"/>
      <c r="G55" s="97"/>
      <c r="H55" s="97"/>
      <c r="I55" s="97"/>
      <c r="J55" s="281" t="s">
        <v>17</v>
      </c>
      <c r="K55" s="2"/>
      <c r="L55" s="2"/>
      <c r="M55" s="2"/>
      <c r="N55" s="2"/>
      <c r="O55" s="2"/>
      <c r="P55" s="2"/>
    </row>
    <row r="56" spans="1:16" x14ac:dyDescent="0.25">
      <c r="A56" s="96"/>
      <c r="B56" s="173" t="s">
        <v>49</v>
      </c>
      <c r="C56" s="101"/>
      <c r="D56" s="150">
        <v>45</v>
      </c>
      <c r="E56" s="150">
        <v>36</v>
      </c>
      <c r="F56" s="97"/>
      <c r="G56" s="97"/>
      <c r="H56" s="97"/>
      <c r="I56" s="97"/>
      <c r="J56" s="281"/>
      <c r="K56" s="2"/>
      <c r="L56" s="2"/>
      <c r="M56" s="2"/>
      <c r="N56" s="2"/>
      <c r="O56" s="2"/>
      <c r="P56" s="2"/>
    </row>
    <row r="57" spans="1:16" x14ac:dyDescent="0.25">
      <c r="A57" s="96"/>
      <c r="B57" s="173" t="s">
        <v>159</v>
      </c>
      <c r="C57" s="150"/>
      <c r="D57" s="150">
        <v>52.5</v>
      </c>
      <c r="E57" s="150">
        <v>42</v>
      </c>
      <c r="F57" s="97"/>
      <c r="G57" s="97"/>
      <c r="H57" s="97"/>
      <c r="I57" s="97"/>
      <c r="J57" s="281"/>
      <c r="K57" s="2"/>
      <c r="L57" s="2"/>
      <c r="M57" s="2"/>
      <c r="N57" s="2"/>
      <c r="O57" s="2"/>
      <c r="P57" s="2"/>
    </row>
    <row r="58" spans="1:16" x14ac:dyDescent="0.25">
      <c r="A58" s="96"/>
      <c r="B58" s="173" t="s">
        <v>50</v>
      </c>
      <c r="C58" s="150"/>
      <c r="D58" s="150">
        <v>19</v>
      </c>
      <c r="E58" s="150">
        <v>16</v>
      </c>
      <c r="F58" s="97"/>
      <c r="G58" s="97"/>
      <c r="H58" s="97"/>
      <c r="I58" s="97"/>
      <c r="J58" s="281"/>
      <c r="K58" s="2"/>
      <c r="L58" s="2"/>
      <c r="M58" s="2"/>
      <c r="N58" s="2"/>
      <c r="O58" s="2"/>
      <c r="P58" s="2"/>
    </row>
    <row r="59" spans="1:16" x14ac:dyDescent="0.25">
      <c r="A59" s="96"/>
      <c r="B59" s="99" t="s">
        <v>51</v>
      </c>
      <c r="C59" s="150"/>
      <c r="D59" s="150">
        <v>4.5</v>
      </c>
      <c r="E59" s="150">
        <v>4.5</v>
      </c>
      <c r="F59" s="99"/>
      <c r="G59" s="99"/>
      <c r="H59" s="99"/>
      <c r="I59" s="99"/>
      <c r="J59" s="281"/>
      <c r="K59" s="2"/>
      <c r="L59" s="2"/>
      <c r="M59" s="2"/>
      <c r="N59" s="2"/>
      <c r="O59" s="2"/>
      <c r="P59" s="2"/>
    </row>
    <row r="60" spans="1:16" x14ac:dyDescent="0.25">
      <c r="A60" s="96"/>
      <c r="B60" s="99" t="s">
        <v>21</v>
      </c>
      <c r="C60" s="150"/>
      <c r="D60" s="150">
        <v>0.8</v>
      </c>
      <c r="E60" s="150">
        <v>0.8</v>
      </c>
      <c r="F60" s="99"/>
      <c r="G60" s="99"/>
      <c r="H60" s="99"/>
      <c r="I60" s="99"/>
      <c r="J60" s="281"/>
      <c r="K60" s="2"/>
      <c r="L60" s="2"/>
      <c r="M60" s="2"/>
      <c r="N60" s="2"/>
      <c r="O60" s="2"/>
      <c r="P60" s="2"/>
    </row>
    <row r="61" spans="1:16" x14ac:dyDescent="0.25">
      <c r="A61" s="96"/>
      <c r="B61" s="99" t="s">
        <v>52</v>
      </c>
      <c r="C61" s="150"/>
      <c r="D61" s="150">
        <v>2.7</v>
      </c>
      <c r="E61" s="150">
        <v>2</v>
      </c>
      <c r="F61" s="99"/>
      <c r="G61" s="99"/>
      <c r="H61" s="99"/>
      <c r="I61" s="99"/>
      <c r="J61" s="281"/>
      <c r="K61" s="2"/>
      <c r="L61" s="2"/>
      <c r="M61" s="2"/>
      <c r="N61" s="2"/>
      <c r="O61" s="2"/>
      <c r="P61" s="2"/>
    </row>
    <row r="62" spans="1:16" x14ac:dyDescent="0.25">
      <c r="A62" s="96"/>
      <c r="B62" s="354" t="s">
        <v>417</v>
      </c>
      <c r="C62" s="210"/>
      <c r="D62" s="210"/>
      <c r="E62" s="209">
        <v>45</v>
      </c>
      <c r="F62" s="355"/>
      <c r="G62" s="356"/>
      <c r="H62" s="356"/>
      <c r="I62" s="356"/>
      <c r="J62" s="357"/>
      <c r="K62" s="2"/>
      <c r="L62" s="2"/>
      <c r="M62" s="2"/>
      <c r="N62" s="2"/>
      <c r="O62" s="2"/>
      <c r="P62" s="2"/>
    </row>
    <row r="63" spans="1:16" x14ac:dyDescent="0.25">
      <c r="A63" s="96"/>
      <c r="B63" s="355" t="s">
        <v>28</v>
      </c>
      <c r="C63" s="210"/>
      <c r="D63" s="210">
        <v>34</v>
      </c>
      <c r="E63" s="210">
        <v>34</v>
      </c>
      <c r="F63" s="355"/>
      <c r="G63" s="356"/>
      <c r="H63" s="356"/>
      <c r="I63" s="356"/>
      <c r="J63" s="142"/>
      <c r="K63" s="2"/>
      <c r="L63" s="2"/>
      <c r="M63" s="2"/>
      <c r="N63" s="2"/>
      <c r="O63" s="2"/>
      <c r="P63" s="2"/>
    </row>
    <row r="64" spans="1:16" x14ac:dyDescent="0.25">
      <c r="A64" s="96"/>
      <c r="B64" s="355" t="s">
        <v>162</v>
      </c>
      <c r="C64" s="210"/>
      <c r="D64" s="210">
        <v>11</v>
      </c>
      <c r="E64" s="210">
        <v>11</v>
      </c>
      <c r="F64" s="355"/>
      <c r="G64" s="356"/>
      <c r="H64" s="356"/>
      <c r="I64" s="356"/>
      <c r="J64" s="142"/>
      <c r="K64" s="2"/>
      <c r="L64" s="2"/>
      <c r="M64" s="2"/>
      <c r="N64" s="2"/>
      <c r="O64" s="2"/>
      <c r="P64" s="2"/>
    </row>
    <row r="65" spans="1:16" x14ac:dyDescent="0.25">
      <c r="A65" s="96"/>
      <c r="B65" s="355" t="s">
        <v>57</v>
      </c>
      <c r="C65" s="210"/>
      <c r="D65" s="210">
        <v>3</v>
      </c>
      <c r="E65" s="210">
        <v>3</v>
      </c>
      <c r="F65" s="355"/>
      <c r="G65" s="356"/>
      <c r="H65" s="356"/>
      <c r="I65" s="356"/>
      <c r="J65" s="142"/>
      <c r="K65" s="2"/>
      <c r="L65" s="2"/>
      <c r="M65" s="2"/>
      <c r="N65" s="2"/>
      <c r="O65" s="2"/>
      <c r="P65" s="2"/>
    </row>
    <row r="66" spans="1:16" x14ac:dyDescent="0.25">
      <c r="A66" s="96"/>
      <c r="B66" s="355" t="s">
        <v>21</v>
      </c>
      <c r="C66" s="210"/>
      <c r="D66" s="210">
        <v>0.45</v>
      </c>
      <c r="E66" s="210">
        <v>0.45</v>
      </c>
      <c r="F66" s="355"/>
      <c r="G66" s="356"/>
      <c r="H66" s="356"/>
      <c r="I66" s="356"/>
      <c r="J66" s="142"/>
      <c r="K66" s="2"/>
      <c r="L66" s="2"/>
      <c r="M66" s="2"/>
      <c r="N66" s="2"/>
      <c r="O66" s="2"/>
      <c r="P66" s="2"/>
    </row>
    <row r="67" spans="1:16" x14ac:dyDescent="0.25">
      <c r="A67" s="96"/>
      <c r="B67" s="355" t="s">
        <v>55</v>
      </c>
      <c r="C67" s="210"/>
      <c r="D67" s="210">
        <v>0.02</v>
      </c>
      <c r="E67" s="210">
        <v>0.02</v>
      </c>
      <c r="F67" s="355"/>
      <c r="G67" s="356"/>
      <c r="H67" s="356"/>
      <c r="I67" s="356"/>
      <c r="J67" s="142"/>
      <c r="K67" s="2"/>
      <c r="L67" s="2"/>
      <c r="M67" s="2"/>
      <c r="N67" s="2"/>
      <c r="O67" s="2"/>
      <c r="P67" s="2"/>
    </row>
    <row r="68" spans="1:16" x14ac:dyDescent="0.25">
      <c r="A68" s="141"/>
      <c r="B68" s="123" t="s">
        <v>437</v>
      </c>
      <c r="C68" s="184">
        <v>180</v>
      </c>
      <c r="D68" s="101"/>
      <c r="E68" s="101"/>
      <c r="F68" s="70">
        <v>6.3E-2</v>
      </c>
      <c r="G68" s="70">
        <v>8.9999999999999993E-3</v>
      </c>
      <c r="H68" s="70">
        <v>13.77</v>
      </c>
      <c r="I68" s="70">
        <v>55.45</v>
      </c>
      <c r="J68" s="4" t="s">
        <v>455</v>
      </c>
      <c r="K68" s="100"/>
      <c r="L68" s="2"/>
      <c r="M68" s="2"/>
      <c r="N68" s="2"/>
      <c r="O68" s="2"/>
      <c r="P68" s="2"/>
    </row>
    <row r="69" spans="1:16" x14ac:dyDescent="0.25">
      <c r="A69" s="141"/>
      <c r="B69" s="99" t="s">
        <v>89</v>
      </c>
      <c r="C69" s="99"/>
      <c r="D69" s="150">
        <v>0.9</v>
      </c>
      <c r="E69" s="150">
        <v>0.9</v>
      </c>
      <c r="F69" s="4"/>
      <c r="G69" s="4"/>
      <c r="H69" s="4"/>
      <c r="I69" s="4"/>
      <c r="J69" s="4" t="s">
        <v>17</v>
      </c>
      <c r="K69" s="2"/>
      <c r="L69" s="2"/>
      <c r="M69" s="2"/>
      <c r="N69" s="2"/>
      <c r="O69" s="2"/>
      <c r="P69" s="2"/>
    </row>
    <row r="70" spans="1:16" x14ac:dyDescent="0.25">
      <c r="A70" s="141"/>
      <c r="B70" s="99" t="s">
        <v>441</v>
      </c>
      <c r="C70" s="99"/>
      <c r="D70" s="150">
        <v>10.8</v>
      </c>
      <c r="E70" s="150">
        <v>9.4499999999999993</v>
      </c>
      <c r="F70" s="4"/>
      <c r="G70" s="4"/>
      <c r="H70" s="4"/>
      <c r="I70" s="4"/>
      <c r="J70" s="4"/>
      <c r="K70" s="2"/>
      <c r="L70" s="2"/>
      <c r="M70" s="2"/>
      <c r="N70" s="2"/>
      <c r="O70" s="2"/>
      <c r="P70" s="2"/>
    </row>
    <row r="71" spans="1:16" x14ac:dyDescent="0.25">
      <c r="A71" s="141"/>
      <c r="B71" s="99" t="s">
        <v>40</v>
      </c>
      <c r="C71" s="99"/>
      <c r="D71" s="150">
        <v>6.3</v>
      </c>
      <c r="E71" s="150">
        <v>6.3</v>
      </c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</row>
    <row r="72" spans="1:16" x14ac:dyDescent="0.25">
      <c r="A72" s="141"/>
      <c r="B72" s="99" t="s">
        <v>28</v>
      </c>
      <c r="C72" s="150"/>
      <c r="D72" s="150">
        <v>180</v>
      </c>
      <c r="E72" s="150">
        <v>180</v>
      </c>
      <c r="F72" s="4"/>
      <c r="G72" s="4"/>
      <c r="H72" s="4"/>
      <c r="I72" s="4"/>
      <c r="J72" s="3"/>
      <c r="K72" s="2"/>
      <c r="L72" s="2"/>
      <c r="M72" s="2"/>
      <c r="N72" s="2"/>
      <c r="O72" s="2"/>
      <c r="P72" s="2"/>
    </row>
    <row r="73" spans="1:16" x14ac:dyDescent="0.25">
      <c r="A73" s="3"/>
      <c r="B73" s="118" t="s">
        <v>29</v>
      </c>
      <c r="C73" s="152">
        <v>35</v>
      </c>
      <c r="D73" s="153">
        <v>35</v>
      </c>
      <c r="E73" s="153">
        <v>35</v>
      </c>
      <c r="F73" s="152">
        <v>2.66</v>
      </c>
      <c r="G73" s="152">
        <v>0.315</v>
      </c>
      <c r="H73" s="152">
        <v>16.344999999999999</v>
      </c>
      <c r="I73" s="152">
        <v>80.849999999999994</v>
      </c>
      <c r="J73" s="3"/>
      <c r="K73" s="2"/>
      <c r="L73" s="2"/>
      <c r="M73" s="2"/>
      <c r="N73" s="2"/>
      <c r="O73" s="2"/>
      <c r="P73" s="2"/>
    </row>
    <row r="74" spans="1:16" x14ac:dyDescent="0.25">
      <c r="A74" s="3"/>
      <c r="B74" s="123" t="s">
        <v>85</v>
      </c>
      <c r="C74" s="152">
        <v>20</v>
      </c>
      <c r="D74" s="153">
        <v>20</v>
      </c>
      <c r="E74" s="153">
        <v>20</v>
      </c>
      <c r="F74" s="101">
        <v>1.54</v>
      </c>
      <c r="G74" s="101">
        <v>0.28000000000000003</v>
      </c>
      <c r="H74" s="101">
        <v>7.52</v>
      </c>
      <c r="I74" s="101">
        <v>40.200000000000003</v>
      </c>
      <c r="J74" s="3"/>
      <c r="K74" s="2"/>
      <c r="L74" s="2"/>
      <c r="M74" s="2"/>
      <c r="N74" s="2"/>
      <c r="O74" s="2"/>
      <c r="P74" s="2"/>
    </row>
    <row r="75" spans="1:16" x14ac:dyDescent="0.25">
      <c r="A75" s="5" t="s">
        <v>70</v>
      </c>
      <c r="B75" s="6"/>
      <c r="C75" s="9">
        <f>SUM(C26:C74)</f>
        <v>705</v>
      </c>
      <c r="D75" s="6"/>
      <c r="E75" s="6"/>
      <c r="F75" s="207">
        <f>SUM(F26:F74)</f>
        <v>24.302999999999997</v>
      </c>
      <c r="G75" s="207">
        <f>SUM(G26:G74)</f>
        <v>32.474000000000004</v>
      </c>
      <c r="H75" s="207">
        <f>SUM(H26:H74)</f>
        <v>79.294999999999987</v>
      </c>
      <c r="I75" s="207">
        <f>SUM(I26:I74)</f>
        <v>707.18000000000018</v>
      </c>
      <c r="J75" s="6"/>
      <c r="K75" s="2"/>
      <c r="L75" s="2"/>
      <c r="M75" s="2"/>
      <c r="N75" s="2"/>
      <c r="O75" s="2"/>
      <c r="P75" s="2"/>
    </row>
    <row r="76" spans="1:16" ht="31.5" x14ac:dyDescent="0.25">
      <c r="A76" s="175" t="s">
        <v>71</v>
      </c>
      <c r="B76" s="176" t="s">
        <v>389</v>
      </c>
      <c r="C76" s="177">
        <v>50</v>
      </c>
      <c r="D76" s="178">
        <v>50</v>
      </c>
      <c r="E76" s="178">
        <v>50</v>
      </c>
      <c r="F76" s="179">
        <v>3.75</v>
      </c>
      <c r="G76" s="179">
        <v>5.9</v>
      </c>
      <c r="H76" s="179">
        <v>37.200000000000003</v>
      </c>
      <c r="I76" s="179">
        <v>218</v>
      </c>
      <c r="J76" s="4"/>
      <c r="K76" s="2"/>
      <c r="L76" s="2"/>
      <c r="M76" s="2"/>
      <c r="N76" s="2"/>
      <c r="O76" s="2"/>
      <c r="P76" s="2"/>
    </row>
    <row r="77" spans="1:16" ht="33.75" customHeight="1" x14ac:dyDescent="0.25">
      <c r="A77" s="175"/>
      <c r="B77" s="181" t="s">
        <v>153</v>
      </c>
      <c r="C77" s="182">
        <v>200</v>
      </c>
      <c r="D77" s="183">
        <v>210</v>
      </c>
      <c r="E77" s="183">
        <f>C77*200/K77</f>
        <v>200</v>
      </c>
      <c r="F77" s="184">
        <v>5.58</v>
      </c>
      <c r="G77" s="184">
        <v>6.38</v>
      </c>
      <c r="H77" s="184">
        <v>9.3800000000000008</v>
      </c>
      <c r="I77" s="184">
        <v>117.3</v>
      </c>
      <c r="J77" s="175" t="s">
        <v>442</v>
      </c>
      <c r="K77" s="140">
        <v>200</v>
      </c>
      <c r="L77" s="2"/>
      <c r="M77" s="2"/>
      <c r="N77" s="2"/>
      <c r="O77" s="2"/>
      <c r="P77" s="2"/>
    </row>
    <row r="78" spans="1:16" x14ac:dyDescent="0.25">
      <c r="A78" s="5" t="s">
        <v>73</v>
      </c>
      <c r="B78" s="6"/>
      <c r="C78" s="9">
        <f>SUM(C76:C77)</f>
        <v>250</v>
      </c>
      <c r="D78" s="6"/>
      <c r="E78" s="6"/>
      <c r="F78" s="207">
        <f>SUM(F76:F77)</f>
        <v>9.33</v>
      </c>
      <c r="G78" s="207">
        <f>SUM(G76:G77)</f>
        <v>12.280000000000001</v>
      </c>
      <c r="H78" s="207">
        <f>SUM(H76:H77)</f>
        <v>46.580000000000005</v>
      </c>
      <c r="I78" s="207">
        <f>SUM(I76:I77)</f>
        <v>335.3</v>
      </c>
      <c r="J78" s="6" t="s">
        <v>17</v>
      </c>
      <c r="K78" s="2"/>
      <c r="L78" s="2"/>
      <c r="M78" s="2"/>
      <c r="N78" s="2"/>
      <c r="O78" s="2"/>
      <c r="P78" s="2"/>
    </row>
    <row r="79" spans="1:16" x14ac:dyDescent="0.25">
      <c r="A79" s="175" t="s">
        <v>74</v>
      </c>
      <c r="B79" s="118" t="s">
        <v>380</v>
      </c>
      <c r="C79" s="101">
        <v>60</v>
      </c>
      <c r="D79" s="99"/>
      <c r="E79" s="99"/>
      <c r="F79" s="179">
        <v>1.1399999999999999</v>
      </c>
      <c r="G79" s="179">
        <v>0.96</v>
      </c>
      <c r="H79" s="179">
        <v>10.26</v>
      </c>
      <c r="I79" s="179">
        <v>54.6</v>
      </c>
      <c r="J79" s="70" t="s">
        <v>382</v>
      </c>
      <c r="K79" s="2"/>
      <c r="L79" s="2"/>
      <c r="M79" s="2"/>
      <c r="N79" s="2"/>
      <c r="O79" s="2"/>
      <c r="P79" s="2"/>
    </row>
    <row r="80" spans="1:16" x14ac:dyDescent="0.25">
      <c r="A80" s="70"/>
      <c r="B80" s="99" t="s">
        <v>381</v>
      </c>
      <c r="C80" s="101"/>
      <c r="D80" s="150">
        <v>100</v>
      </c>
      <c r="E80" s="150">
        <v>60</v>
      </c>
      <c r="F80" s="179"/>
      <c r="G80" s="179"/>
      <c r="H80" s="179"/>
      <c r="I80" s="179"/>
      <c r="J80" s="70" t="s">
        <v>243</v>
      </c>
      <c r="K80" s="2"/>
      <c r="L80" s="2"/>
      <c r="M80" s="2"/>
      <c r="N80" s="2"/>
      <c r="O80" s="2"/>
      <c r="P80" s="2"/>
    </row>
    <row r="81" spans="1:16" x14ac:dyDescent="0.25">
      <c r="A81" s="70"/>
      <c r="B81" s="99"/>
      <c r="C81" s="101"/>
      <c r="D81" s="150"/>
      <c r="E81" s="150"/>
      <c r="F81" s="179"/>
      <c r="G81" s="179"/>
      <c r="H81" s="179"/>
      <c r="I81" s="179"/>
      <c r="J81" s="99"/>
      <c r="K81" s="2"/>
      <c r="L81" s="2"/>
      <c r="M81" s="2"/>
      <c r="N81" s="2"/>
      <c r="O81" s="2"/>
      <c r="P81" s="2"/>
    </row>
    <row r="82" spans="1:16" x14ac:dyDescent="0.25">
      <c r="B82" s="118" t="s">
        <v>320</v>
      </c>
      <c r="C82" s="101">
        <v>220</v>
      </c>
      <c r="D82" s="70"/>
      <c r="E82" s="70"/>
      <c r="F82" s="179">
        <v>20.87</v>
      </c>
      <c r="G82" s="179">
        <v>12.61</v>
      </c>
      <c r="H82" s="179">
        <v>51.72</v>
      </c>
      <c r="I82" s="179">
        <v>404.77</v>
      </c>
      <c r="J82" s="70" t="s">
        <v>394</v>
      </c>
      <c r="K82" s="2"/>
      <c r="L82" s="2"/>
      <c r="M82" s="2"/>
      <c r="N82" s="2"/>
      <c r="O82" s="2"/>
      <c r="P82" s="2"/>
    </row>
    <row r="83" spans="1:16" ht="31.5" x14ac:dyDescent="0.25">
      <c r="A83" s="175"/>
      <c r="B83" s="161" t="s">
        <v>313</v>
      </c>
      <c r="C83" s="101"/>
      <c r="D83" s="150">
        <v>124.6</v>
      </c>
      <c r="E83" s="150">
        <v>103</v>
      </c>
      <c r="F83" s="162"/>
      <c r="G83" s="162"/>
      <c r="H83" s="162"/>
      <c r="I83" s="162"/>
      <c r="J83" s="70" t="s">
        <v>43</v>
      </c>
      <c r="K83" s="2"/>
      <c r="L83" s="2"/>
      <c r="M83" s="2"/>
      <c r="N83" s="2"/>
      <c r="O83" s="2"/>
      <c r="P83" s="2"/>
    </row>
    <row r="84" spans="1:16" ht="31.5" x14ac:dyDescent="0.25">
      <c r="A84" s="175"/>
      <c r="B84" s="358" t="s">
        <v>314</v>
      </c>
      <c r="C84" s="101"/>
      <c r="D84" s="150"/>
      <c r="E84" s="150">
        <v>70</v>
      </c>
      <c r="F84" s="162"/>
      <c r="G84" s="162"/>
      <c r="H84" s="162"/>
      <c r="I84" s="162"/>
      <c r="J84" s="70"/>
      <c r="K84" s="2"/>
      <c r="L84" s="2"/>
      <c r="M84" s="2"/>
      <c r="N84" s="2"/>
      <c r="O84" s="2"/>
      <c r="P84" s="2"/>
    </row>
    <row r="85" spans="1:16" x14ac:dyDescent="0.25">
      <c r="A85" s="175"/>
      <c r="B85" s="359" t="s">
        <v>115</v>
      </c>
      <c r="C85" s="101"/>
      <c r="D85" s="150">
        <v>51</v>
      </c>
      <c r="E85" s="150">
        <v>51</v>
      </c>
      <c r="F85" s="162"/>
      <c r="G85" s="162"/>
      <c r="H85" s="162"/>
      <c r="I85" s="162"/>
      <c r="J85" s="70"/>
      <c r="K85" s="2"/>
      <c r="L85" s="2"/>
      <c r="M85" s="2"/>
      <c r="N85" s="2"/>
      <c r="O85" s="2"/>
      <c r="P85" s="2"/>
    </row>
    <row r="86" spans="1:16" x14ac:dyDescent="0.25">
      <c r="A86" s="175"/>
      <c r="B86" s="360" t="s">
        <v>315</v>
      </c>
      <c r="C86" s="101"/>
      <c r="D86" s="150"/>
      <c r="E86" s="150">
        <v>150</v>
      </c>
      <c r="F86" s="162"/>
      <c r="G86" s="162"/>
      <c r="H86" s="162"/>
      <c r="I86" s="162"/>
      <c r="J86" s="70"/>
      <c r="K86" s="2"/>
      <c r="L86" s="2"/>
      <c r="M86" s="2"/>
      <c r="N86" s="2"/>
      <c r="O86" s="2"/>
      <c r="P86" s="2"/>
    </row>
    <row r="87" spans="1:16" x14ac:dyDescent="0.25">
      <c r="A87" s="175"/>
      <c r="B87" s="161" t="s">
        <v>316</v>
      </c>
      <c r="C87" s="101"/>
      <c r="D87" s="150">
        <v>52</v>
      </c>
      <c r="E87" s="150">
        <v>44</v>
      </c>
      <c r="F87" s="162"/>
      <c r="G87" s="162"/>
      <c r="H87" s="162"/>
      <c r="I87" s="162"/>
      <c r="J87" s="70"/>
      <c r="K87" s="2"/>
      <c r="L87" s="2"/>
      <c r="M87" s="2"/>
      <c r="N87" s="2"/>
      <c r="O87" s="2"/>
      <c r="P87" s="2"/>
    </row>
    <row r="88" spans="1:16" ht="31.5" x14ac:dyDescent="0.25">
      <c r="A88" s="175"/>
      <c r="B88" s="161" t="s">
        <v>61</v>
      </c>
      <c r="C88" s="101"/>
      <c r="D88" s="150">
        <v>5</v>
      </c>
      <c r="E88" s="150">
        <v>5</v>
      </c>
      <c r="F88" s="162"/>
      <c r="G88" s="162"/>
      <c r="H88" s="162"/>
      <c r="I88" s="162"/>
      <c r="J88" s="70"/>
      <c r="K88" s="2"/>
      <c r="L88" s="2"/>
      <c r="M88" s="2"/>
      <c r="N88" s="2"/>
      <c r="O88" s="2"/>
      <c r="P88" s="2"/>
    </row>
    <row r="89" spans="1:16" ht="31.5" x14ac:dyDescent="0.25">
      <c r="A89" s="175"/>
      <c r="B89" s="358" t="s">
        <v>317</v>
      </c>
      <c r="C89" s="101"/>
      <c r="D89" s="150"/>
      <c r="E89" s="150">
        <v>22</v>
      </c>
      <c r="F89" s="162"/>
      <c r="G89" s="162"/>
      <c r="H89" s="162"/>
      <c r="I89" s="162"/>
      <c r="J89" s="70"/>
      <c r="K89" s="2"/>
      <c r="L89" s="2"/>
      <c r="M89" s="2"/>
      <c r="N89" s="2"/>
      <c r="O89" s="2"/>
      <c r="P89" s="2"/>
    </row>
    <row r="90" spans="1:16" ht="31.5" x14ac:dyDescent="0.25">
      <c r="A90" s="175"/>
      <c r="B90" s="161" t="s">
        <v>61</v>
      </c>
      <c r="C90" s="101"/>
      <c r="D90" s="150">
        <v>3</v>
      </c>
      <c r="E90" s="150">
        <v>3</v>
      </c>
      <c r="F90" s="162"/>
      <c r="G90" s="162"/>
      <c r="H90" s="162"/>
      <c r="I90" s="162"/>
      <c r="J90" s="70"/>
      <c r="K90" s="2"/>
      <c r="L90" s="2"/>
      <c r="M90" s="2"/>
      <c r="N90" s="2"/>
      <c r="O90" s="2"/>
      <c r="P90" s="2"/>
    </row>
    <row r="91" spans="1:16" x14ac:dyDescent="0.25">
      <c r="A91" s="175"/>
      <c r="B91" s="359" t="s">
        <v>107</v>
      </c>
      <c r="C91" s="101"/>
      <c r="D91" s="150" t="s">
        <v>80</v>
      </c>
      <c r="E91" s="150">
        <v>8</v>
      </c>
      <c r="F91" s="162"/>
      <c r="G91" s="162"/>
      <c r="H91" s="162"/>
      <c r="I91" s="162"/>
      <c r="J91" s="70"/>
      <c r="K91" s="2"/>
      <c r="L91" s="2"/>
      <c r="M91" s="2"/>
      <c r="N91" s="2"/>
      <c r="O91" s="2"/>
      <c r="P91" s="2"/>
    </row>
    <row r="92" spans="1:16" ht="31.5" x14ac:dyDescent="0.25">
      <c r="A92" s="175"/>
      <c r="B92" s="161" t="s">
        <v>318</v>
      </c>
      <c r="C92" s="101"/>
      <c r="D92" s="150">
        <v>5</v>
      </c>
      <c r="E92" s="150">
        <v>5</v>
      </c>
      <c r="F92" s="162"/>
      <c r="G92" s="162"/>
      <c r="H92" s="162"/>
      <c r="I92" s="162"/>
      <c r="J92" s="99"/>
      <c r="K92" s="2"/>
      <c r="L92" s="2"/>
      <c r="M92" s="2"/>
      <c r="N92" s="2"/>
      <c r="O92" s="2"/>
      <c r="P92" s="2"/>
    </row>
    <row r="93" spans="1:16" ht="31.5" x14ac:dyDescent="0.25">
      <c r="A93" s="175"/>
      <c r="B93" s="358" t="s">
        <v>319</v>
      </c>
      <c r="C93" s="101"/>
      <c r="D93" s="150"/>
      <c r="E93" s="150">
        <v>258</v>
      </c>
      <c r="F93" s="162"/>
      <c r="G93" s="162"/>
      <c r="H93" s="162"/>
      <c r="I93" s="162"/>
      <c r="J93" s="99"/>
      <c r="K93" s="2"/>
      <c r="L93" s="2"/>
      <c r="M93" s="2"/>
      <c r="N93" s="2"/>
      <c r="O93" s="2"/>
      <c r="P93" s="2"/>
    </row>
    <row r="94" spans="1:16" x14ac:dyDescent="0.25">
      <c r="A94" s="175"/>
      <c r="B94" s="99" t="s">
        <v>21</v>
      </c>
      <c r="C94" s="101"/>
      <c r="D94" s="150">
        <v>1</v>
      </c>
      <c r="E94" s="150">
        <v>1</v>
      </c>
      <c r="F94" s="162"/>
      <c r="G94" s="162"/>
      <c r="H94" s="162"/>
      <c r="I94" s="162"/>
      <c r="J94" s="124"/>
      <c r="K94" s="2"/>
      <c r="L94" s="2"/>
      <c r="M94" s="2"/>
      <c r="N94" s="2"/>
      <c r="O94" s="2"/>
      <c r="P94" s="2"/>
    </row>
    <row r="95" spans="1:16" x14ac:dyDescent="0.25">
      <c r="A95" s="3"/>
      <c r="B95" s="118" t="s">
        <v>229</v>
      </c>
      <c r="C95" s="101">
        <v>200</v>
      </c>
      <c r="D95" s="150"/>
      <c r="E95" s="150"/>
      <c r="F95" s="70">
        <v>0.125</v>
      </c>
      <c r="G95" s="70">
        <v>0</v>
      </c>
      <c r="H95" s="70">
        <v>22.63</v>
      </c>
      <c r="I95" s="70">
        <v>88.25</v>
      </c>
      <c r="J95" s="70"/>
      <c r="K95" s="2"/>
      <c r="L95" s="2"/>
      <c r="M95" s="2"/>
      <c r="N95" s="2"/>
      <c r="O95" s="2"/>
      <c r="P95" s="2"/>
    </row>
    <row r="96" spans="1:16" x14ac:dyDescent="0.25">
      <c r="A96" s="3"/>
      <c r="B96" s="99" t="s">
        <v>230</v>
      </c>
      <c r="C96" s="150"/>
      <c r="D96" s="150">
        <v>25</v>
      </c>
      <c r="E96" s="150">
        <v>25</v>
      </c>
      <c r="F96" s="70"/>
      <c r="G96" s="70"/>
      <c r="H96" s="70"/>
      <c r="I96" s="70"/>
      <c r="J96" s="70"/>
      <c r="K96" s="2"/>
      <c r="L96" s="2"/>
      <c r="M96" s="2"/>
      <c r="N96" s="2"/>
      <c r="O96" s="2"/>
      <c r="P96" s="2"/>
    </row>
    <row r="97" spans="1:16" x14ac:dyDescent="0.25">
      <c r="A97" s="3"/>
      <c r="B97" s="99" t="s">
        <v>201</v>
      </c>
      <c r="C97" s="150"/>
      <c r="D97" s="150">
        <v>185</v>
      </c>
      <c r="E97" s="150">
        <v>185</v>
      </c>
      <c r="F97" s="70"/>
      <c r="G97" s="70"/>
      <c r="H97" s="70"/>
      <c r="I97" s="70"/>
      <c r="J97" s="99"/>
      <c r="K97" s="2"/>
      <c r="L97" s="2"/>
      <c r="M97" s="2"/>
      <c r="N97" s="2"/>
      <c r="O97" s="2"/>
      <c r="P97" s="2"/>
    </row>
    <row r="98" spans="1:16" x14ac:dyDescent="0.25">
      <c r="A98" s="2"/>
      <c r="B98" s="118" t="s">
        <v>29</v>
      </c>
      <c r="C98" s="152">
        <v>30</v>
      </c>
      <c r="D98" s="153">
        <v>30</v>
      </c>
      <c r="E98" s="153">
        <v>30</v>
      </c>
      <c r="F98" s="101">
        <v>2.2799999999999998</v>
      </c>
      <c r="G98" s="101">
        <v>0.27</v>
      </c>
      <c r="H98" s="101">
        <v>14.01</v>
      </c>
      <c r="I98" s="101">
        <v>69.3</v>
      </c>
      <c r="J98" s="3"/>
      <c r="K98" s="2"/>
      <c r="L98" s="2"/>
      <c r="M98" s="2"/>
      <c r="N98" s="2"/>
      <c r="O98" s="2"/>
      <c r="P98" s="2"/>
    </row>
    <row r="99" spans="1:16" x14ac:dyDescent="0.25">
      <c r="A99" s="3"/>
      <c r="B99" s="123" t="s">
        <v>85</v>
      </c>
      <c r="C99" s="152">
        <v>10</v>
      </c>
      <c r="D99" s="153">
        <v>10</v>
      </c>
      <c r="E99" s="153">
        <v>10</v>
      </c>
      <c r="F99" s="152">
        <v>0.77</v>
      </c>
      <c r="G99" s="152">
        <v>0.14000000000000001</v>
      </c>
      <c r="H99" s="152">
        <v>3.76</v>
      </c>
      <c r="I99" s="152">
        <v>20.100000000000001</v>
      </c>
      <c r="J99" s="3"/>
      <c r="K99" s="2"/>
      <c r="L99" s="2"/>
      <c r="M99" s="2"/>
      <c r="N99" s="2"/>
      <c r="O99" s="2"/>
      <c r="P99" s="2"/>
    </row>
    <row r="100" spans="1:16" x14ac:dyDescent="0.25">
      <c r="A100" s="5" t="s">
        <v>82</v>
      </c>
      <c r="B100" s="5"/>
      <c r="C100" s="9">
        <f>SUM(C82:C99)</f>
        <v>460</v>
      </c>
      <c r="D100" s="5"/>
      <c r="E100" s="5"/>
      <c r="F100" s="174">
        <f>SUM(F79:F99)</f>
        <v>25.185000000000002</v>
      </c>
      <c r="G100" s="174">
        <f>SUM(G79:G99)</f>
        <v>13.98</v>
      </c>
      <c r="H100" s="174">
        <f>SUM(H79:H99)</f>
        <v>102.38000000000001</v>
      </c>
      <c r="I100" s="174">
        <f>SUM(I79:I99)</f>
        <v>637.02</v>
      </c>
      <c r="J100" s="5"/>
      <c r="K100" s="2"/>
      <c r="L100" s="2"/>
      <c r="M100" s="2"/>
      <c r="N100" s="2"/>
      <c r="O100" s="2"/>
      <c r="P100" s="2"/>
    </row>
    <row r="101" spans="1:16" x14ac:dyDescent="0.25">
      <c r="A101" s="14" t="s">
        <v>83</v>
      </c>
      <c r="B101" s="14"/>
      <c r="C101" s="14"/>
      <c r="D101" s="14"/>
      <c r="E101" s="14"/>
      <c r="F101" s="102">
        <f>F23+F25+F75+F78+F100</f>
        <v>72.117999999999995</v>
      </c>
      <c r="G101" s="102">
        <f>G23+G25+G75+G78+G100</f>
        <v>73.594000000000008</v>
      </c>
      <c r="H101" s="102">
        <f>H23+H25+H75+H78+H100</f>
        <v>286.16500000000002</v>
      </c>
      <c r="I101" s="102">
        <f>I23+I25+I75+I78+I100</f>
        <v>2101.7200000000003</v>
      </c>
      <c r="J101" s="14"/>
      <c r="K101" s="2"/>
      <c r="L101" s="2"/>
      <c r="M101" s="2"/>
      <c r="N101" s="2"/>
      <c r="O101" s="2"/>
      <c r="P101" s="2"/>
    </row>
    <row r="102" spans="1:16" ht="16.5" thickBot="1" x14ac:dyDescent="0.3">
      <c r="J102" s="2"/>
      <c r="K102" s="2"/>
      <c r="L102" s="2"/>
      <c r="M102" s="2"/>
      <c r="N102" s="2"/>
      <c r="O102" s="2"/>
      <c r="P102" s="2"/>
    </row>
    <row r="103" spans="1:16" ht="16.5" thickBot="1" x14ac:dyDescent="0.3">
      <c r="A103" s="214" t="s">
        <v>133</v>
      </c>
      <c r="B103" s="215" t="s">
        <v>134</v>
      </c>
      <c r="C103" s="216" t="s">
        <v>135</v>
      </c>
      <c r="D103" s="217" t="s">
        <v>136</v>
      </c>
      <c r="E103" s="218"/>
      <c r="F103" s="218"/>
      <c r="G103" s="218"/>
      <c r="H103" s="218"/>
      <c r="J103" s="2"/>
      <c r="K103" s="2"/>
      <c r="L103" s="2"/>
      <c r="M103" s="2"/>
      <c r="N103" s="2"/>
      <c r="O103" s="2"/>
      <c r="P103" s="2"/>
    </row>
    <row r="104" spans="1:16" x14ac:dyDescent="0.25">
      <c r="A104" s="219" t="s">
        <v>137</v>
      </c>
      <c r="B104" s="220">
        <f>I23</f>
        <v>372.71999999999997</v>
      </c>
      <c r="C104" s="221">
        <f>B104/B109*100</f>
        <v>17.734046400091348</v>
      </c>
      <c r="D104" s="222">
        <v>0.2</v>
      </c>
      <c r="E104" s="104"/>
      <c r="F104" s="104"/>
      <c r="G104" s="223"/>
      <c r="H104" s="224"/>
      <c r="J104" s="2"/>
      <c r="K104" s="2"/>
      <c r="L104" s="2"/>
      <c r="M104" s="2"/>
      <c r="N104" s="2"/>
      <c r="O104" s="2"/>
      <c r="P104" s="2"/>
    </row>
    <row r="105" spans="1:16" x14ac:dyDescent="0.25">
      <c r="A105" s="219" t="s">
        <v>138</v>
      </c>
      <c r="B105" s="220">
        <f>I25</f>
        <v>49.5</v>
      </c>
      <c r="C105" s="221">
        <f>B105/B109*100</f>
        <v>2.3552138248672514</v>
      </c>
      <c r="D105" s="222">
        <v>0.05</v>
      </c>
      <c r="E105" s="104"/>
      <c r="F105" s="104"/>
      <c r="G105" s="223"/>
      <c r="H105" s="224"/>
      <c r="J105" s="2"/>
      <c r="K105" s="2"/>
      <c r="L105" s="2"/>
      <c r="M105" s="2"/>
      <c r="N105" s="2"/>
      <c r="O105" s="2"/>
      <c r="P105" s="2"/>
    </row>
    <row r="106" spans="1:16" x14ac:dyDescent="0.25">
      <c r="A106" s="225" t="s">
        <v>139</v>
      </c>
      <c r="B106" s="226">
        <f>I75</f>
        <v>707.18000000000018</v>
      </c>
      <c r="C106" s="227">
        <f>B106/B109*100</f>
        <v>33.64767904383077</v>
      </c>
      <c r="D106" s="228">
        <v>0.35</v>
      </c>
      <c r="E106" s="104"/>
      <c r="F106" s="104"/>
      <c r="G106" s="223"/>
      <c r="H106" s="229"/>
      <c r="J106" s="2"/>
      <c r="K106" s="2"/>
      <c r="L106" s="2"/>
      <c r="M106" s="2"/>
      <c r="N106" s="2"/>
      <c r="O106" s="2"/>
      <c r="P106" s="2"/>
    </row>
    <row r="107" spans="1:16" x14ac:dyDescent="0.25">
      <c r="A107" s="225" t="s">
        <v>140</v>
      </c>
      <c r="B107" s="226">
        <f>I78</f>
        <v>335.3</v>
      </c>
      <c r="C107" s="227">
        <f>B107/B109*100</f>
        <v>15.953599908646252</v>
      </c>
      <c r="D107" s="228">
        <v>0.15</v>
      </c>
      <c r="E107" s="104"/>
      <c r="F107" s="104"/>
      <c r="G107" s="223"/>
      <c r="H107" s="224"/>
      <c r="J107" s="2"/>
      <c r="K107" s="2"/>
      <c r="L107" s="2"/>
      <c r="M107" s="2"/>
      <c r="N107" s="2"/>
      <c r="O107" s="2"/>
      <c r="P107" s="2"/>
    </row>
    <row r="108" spans="1:16" ht="16.5" thickBot="1" x14ac:dyDescent="0.3">
      <c r="A108" s="225" t="s">
        <v>141</v>
      </c>
      <c r="B108" s="226">
        <f>I100</f>
        <v>637.02</v>
      </c>
      <c r="C108" s="227">
        <f>B108/B109*100</f>
        <v>30.309460822564372</v>
      </c>
      <c r="D108" s="228">
        <v>0.25</v>
      </c>
      <c r="E108" s="104"/>
      <c r="F108" s="104"/>
      <c r="G108" s="223"/>
      <c r="H108" s="224"/>
      <c r="J108" s="2"/>
      <c r="K108" s="2"/>
      <c r="L108" s="2"/>
      <c r="M108" s="2"/>
      <c r="N108" s="2"/>
      <c r="O108" s="2"/>
      <c r="P108" s="2"/>
    </row>
    <row r="109" spans="1:16" ht="16.5" thickBot="1" x14ac:dyDescent="0.3">
      <c r="A109" s="230" t="s">
        <v>142</v>
      </c>
      <c r="B109" s="231">
        <f>SUM(B104:B108)</f>
        <v>2101.7200000000003</v>
      </c>
      <c r="C109" s="232"/>
      <c r="D109" s="233"/>
      <c r="E109" s="104"/>
      <c r="F109" s="104"/>
      <c r="G109" s="104"/>
      <c r="H109" s="104"/>
      <c r="J109" s="2"/>
      <c r="K109" s="2"/>
      <c r="L109" s="2"/>
      <c r="M109" s="2"/>
      <c r="N109" s="2"/>
      <c r="O109" s="2"/>
      <c r="P109" s="2"/>
    </row>
    <row r="110" spans="1:16" x14ac:dyDescent="0.25"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13"/>
  <sheetViews>
    <sheetView view="pageBreakPreview" zoomScale="98" zoomScaleSheetLayoutView="98" workbookViewId="0">
      <selection activeCell="A6" sqref="A6"/>
    </sheetView>
  </sheetViews>
  <sheetFormatPr defaultRowHeight="15.75" x14ac:dyDescent="0.25"/>
  <cols>
    <col min="1" max="1" width="18.42578125" style="189" customWidth="1"/>
    <col min="2" max="2" width="23.7109375" style="189" customWidth="1"/>
    <col min="3" max="16384" width="9.140625" style="189"/>
  </cols>
  <sheetData>
    <row r="1" spans="1:20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  <c r="N1" s="2"/>
    </row>
    <row r="2" spans="1:20" x14ac:dyDescent="0.25">
      <c r="A2" s="2" t="s">
        <v>427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20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0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  <c r="N4" s="2"/>
    </row>
    <row r="5" spans="1:20" x14ac:dyDescent="0.25">
      <c r="A5" s="332"/>
      <c r="B5" s="332"/>
      <c r="C5" s="332"/>
      <c r="D5" s="313" t="s">
        <v>11</v>
      </c>
      <c r="E5" s="313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  <c r="N5" s="2"/>
    </row>
    <row r="6" spans="1:20" ht="31.5" x14ac:dyDescent="0.25">
      <c r="A6" s="186" t="s">
        <v>321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</row>
    <row r="7" spans="1:20" x14ac:dyDescent="0.25">
      <c r="A7" s="4" t="s">
        <v>15</v>
      </c>
      <c r="B7" s="71" t="s">
        <v>144</v>
      </c>
      <c r="C7" s="101">
        <v>200</v>
      </c>
      <c r="D7" s="150"/>
      <c r="E7" s="150"/>
      <c r="F7" s="4">
        <v>38.94</v>
      </c>
      <c r="G7" s="4">
        <v>16.14</v>
      </c>
      <c r="H7" s="4">
        <v>38.799999999999997</v>
      </c>
      <c r="I7" s="4">
        <v>456.32</v>
      </c>
      <c r="J7" s="4" t="s">
        <v>151</v>
      </c>
      <c r="K7" s="103"/>
      <c r="L7" s="361"/>
      <c r="M7" s="121"/>
      <c r="N7" s="229"/>
      <c r="O7" s="229"/>
      <c r="P7" s="127"/>
      <c r="Q7" s="127"/>
      <c r="R7" s="127"/>
      <c r="S7" s="127"/>
      <c r="T7" s="127"/>
    </row>
    <row r="8" spans="1:20" x14ac:dyDescent="0.25">
      <c r="A8" s="3"/>
      <c r="B8" s="191" t="s">
        <v>145</v>
      </c>
      <c r="C8" s="101"/>
      <c r="D8" s="99">
        <v>188</v>
      </c>
      <c r="E8" s="3">
        <v>186</v>
      </c>
      <c r="F8" s="101"/>
      <c r="G8" s="101"/>
      <c r="H8" s="101"/>
      <c r="I8" s="101"/>
      <c r="J8" s="4" t="s">
        <v>17</v>
      </c>
      <c r="K8" s="2"/>
      <c r="L8" s="362"/>
      <c r="M8" s="121"/>
      <c r="N8" s="104"/>
      <c r="O8" s="104"/>
      <c r="P8" s="121"/>
      <c r="Q8" s="121"/>
      <c r="R8" s="121"/>
      <c r="S8" s="121"/>
      <c r="T8" s="104"/>
    </row>
    <row r="9" spans="1:20" x14ac:dyDescent="0.25">
      <c r="A9" s="3"/>
      <c r="B9" s="191" t="s">
        <v>434</v>
      </c>
      <c r="C9" s="101"/>
      <c r="D9" s="99">
        <v>12.9</v>
      </c>
      <c r="E9" s="3">
        <v>12.9</v>
      </c>
      <c r="F9" s="101"/>
      <c r="G9" s="101"/>
      <c r="H9" s="101"/>
      <c r="I9" s="101"/>
      <c r="J9" s="4"/>
      <c r="K9" s="2"/>
      <c r="L9" s="362"/>
      <c r="M9" s="121"/>
      <c r="N9" s="104"/>
      <c r="O9" s="104"/>
      <c r="P9" s="121"/>
      <c r="Q9" s="121"/>
      <c r="R9" s="121"/>
      <c r="S9" s="121"/>
      <c r="T9" s="104"/>
    </row>
    <row r="10" spans="1:20" ht="15" customHeight="1" x14ac:dyDescent="0.25">
      <c r="A10" s="3"/>
      <c r="B10" s="191" t="s">
        <v>86</v>
      </c>
      <c r="C10" s="101"/>
      <c r="D10" s="3">
        <v>16</v>
      </c>
      <c r="E10" s="3">
        <v>16</v>
      </c>
      <c r="F10" s="101"/>
      <c r="G10" s="101"/>
      <c r="H10" s="101"/>
      <c r="I10" s="101"/>
      <c r="J10" s="3"/>
      <c r="K10" s="2"/>
      <c r="L10" s="362"/>
      <c r="M10" s="121"/>
      <c r="N10" s="104"/>
      <c r="O10" s="104"/>
      <c r="P10" s="121"/>
      <c r="Q10" s="121"/>
      <c r="R10" s="121"/>
      <c r="S10" s="121"/>
      <c r="T10" s="104"/>
    </row>
    <row r="11" spans="1:20" x14ac:dyDescent="0.25">
      <c r="A11" s="3"/>
      <c r="B11" s="191" t="s">
        <v>147</v>
      </c>
      <c r="C11" s="101"/>
      <c r="D11" s="3" t="s">
        <v>410</v>
      </c>
      <c r="E11" s="3">
        <v>6</v>
      </c>
      <c r="F11" s="101"/>
      <c r="G11" s="101"/>
      <c r="H11" s="101"/>
      <c r="I11" s="101"/>
      <c r="J11" s="3"/>
      <c r="K11" s="2"/>
      <c r="L11" s="362"/>
      <c r="M11" s="121"/>
      <c r="N11" s="104"/>
      <c r="O11" s="104"/>
      <c r="P11" s="121"/>
      <c r="Q11" s="121"/>
      <c r="R11" s="121"/>
      <c r="S11" s="121"/>
      <c r="T11" s="104"/>
    </row>
    <row r="12" spans="1:20" x14ac:dyDescent="0.25">
      <c r="A12" s="3"/>
      <c r="B12" s="191" t="s">
        <v>40</v>
      </c>
      <c r="C12" s="101"/>
      <c r="D12" s="3">
        <v>12.9</v>
      </c>
      <c r="E12" s="3">
        <v>12.9</v>
      </c>
      <c r="F12" s="101"/>
      <c r="G12" s="101"/>
      <c r="H12" s="101"/>
      <c r="I12" s="101"/>
      <c r="J12" s="3"/>
      <c r="K12" s="2"/>
      <c r="L12" s="362"/>
      <c r="M12" s="121"/>
      <c r="N12" s="104"/>
      <c r="O12" s="104"/>
      <c r="P12" s="121"/>
      <c r="Q12" s="121"/>
      <c r="R12" s="121"/>
      <c r="S12" s="121"/>
      <c r="T12" s="104"/>
    </row>
    <row r="13" spans="1:20" x14ac:dyDescent="0.25">
      <c r="A13" s="3"/>
      <c r="B13" s="191" t="s">
        <v>148</v>
      </c>
      <c r="C13" s="101"/>
      <c r="D13" s="3">
        <v>0.02</v>
      </c>
      <c r="E13" s="3">
        <v>0.02</v>
      </c>
      <c r="F13" s="101"/>
      <c r="G13" s="101"/>
      <c r="H13" s="101"/>
      <c r="I13" s="101"/>
      <c r="J13" s="3"/>
      <c r="K13" s="2"/>
      <c r="L13" s="2"/>
      <c r="M13" s="2"/>
      <c r="N13" s="2"/>
    </row>
    <row r="14" spans="1:20" x14ac:dyDescent="0.25">
      <c r="A14" s="3"/>
      <c r="B14" s="191" t="s">
        <v>92</v>
      </c>
      <c r="C14" s="101"/>
      <c r="D14" s="3">
        <v>6.9</v>
      </c>
      <c r="E14" s="3">
        <v>6.9</v>
      </c>
      <c r="F14" s="101"/>
      <c r="G14" s="101"/>
      <c r="H14" s="101"/>
      <c r="I14" s="101"/>
      <c r="J14" s="3"/>
      <c r="K14" s="2"/>
      <c r="L14" s="2"/>
      <c r="M14" s="2"/>
      <c r="N14" s="2"/>
    </row>
    <row r="15" spans="1:20" x14ac:dyDescent="0.25">
      <c r="A15" s="3"/>
      <c r="B15" s="191" t="s">
        <v>149</v>
      </c>
      <c r="C15" s="101"/>
      <c r="D15" s="3">
        <v>6.9</v>
      </c>
      <c r="E15" s="3">
        <v>6.9</v>
      </c>
      <c r="F15" s="101"/>
      <c r="G15" s="101"/>
      <c r="H15" s="101"/>
      <c r="I15" s="101"/>
      <c r="J15" s="3"/>
      <c r="K15" s="2"/>
      <c r="L15" s="2"/>
      <c r="M15" s="2"/>
      <c r="N15" s="2"/>
    </row>
    <row r="16" spans="1:20" x14ac:dyDescent="0.25">
      <c r="A16" s="3"/>
      <c r="B16" s="191" t="s">
        <v>106</v>
      </c>
      <c r="C16" s="101"/>
      <c r="D16" s="3">
        <v>6.9</v>
      </c>
      <c r="E16" s="3">
        <v>6.9</v>
      </c>
      <c r="F16" s="101"/>
      <c r="G16" s="101"/>
      <c r="H16" s="101"/>
      <c r="I16" s="101"/>
      <c r="J16" s="3"/>
      <c r="K16" s="2"/>
      <c r="L16" s="2"/>
      <c r="M16" s="2"/>
      <c r="N16" s="2"/>
    </row>
    <row r="17" spans="1:14" ht="31.5" x14ac:dyDescent="0.25">
      <c r="A17" s="3"/>
      <c r="B17" s="176" t="s">
        <v>150</v>
      </c>
      <c r="C17" s="177">
        <v>15</v>
      </c>
      <c r="D17" s="178">
        <v>15</v>
      </c>
      <c r="E17" s="178">
        <v>15</v>
      </c>
      <c r="F17" s="152">
        <v>1.08</v>
      </c>
      <c r="G17" s="152">
        <v>1.2749999999999999</v>
      </c>
      <c r="H17" s="152">
        <v>8.4</v>
      </c>
      <c r="I17" s="152">
        <v>48</v>
      </c>
      <c r="J17" s="3"/>
      <c r="K17" s="2"/>
      <c r="L17" s="2"/>
      <c r="M17" s="2"/>
      <c r="N17" s="2"/>
    </row>
    <row r="18" spans="1:14" x14ac:dyDescent="0.25">
      <c r="A18" s="3"/>
      <c r="B18" s="71" t="s">
        <v>153</v>
      </c>
      <c r="C18" s="152">
        <v>200</v>
      </c>
      <c r="D18" s="3"/>
      <c r="E18" s="3"/>
      <c r="F18" s="152">
        <v>5.58</v>
      </c>
      <c r="G18" s="152">
        <v>6.38</v>
      </c>
      <c r="H18" s="152">
        <v>9.3800000000000008</v>
      </c>
      <c r="I18" s="152">
        <v>117.31</v>
      </c>
      <c r="J18" s="4" t="s">
        <v>284</v>
      </c>
      <c r="K18" s="2"/>
      <c r="L18" s="2"/>
      <c r="M18" s="2"/>
      <c r="N18" s="2"/>
    </row>
    <row r="19" spans="1:14" x14ac:dyDescent="0.25">
      <c r="A19" s="3"/>
      <c r="B19" s="156" t="s">
        <v>27</v>
      </c>
      <c r="C19" s="72"/>
      <c r="D19" s="157">
        <v>210</v>
      </c>
      <c r="E19" s="157">
        <v>200</v>
      </c>
      <c r="F19" s="152"/>
      <c r="G19" s="152"/>
      <c r="H19" s="152"/>
      <c r="I19" s="152"/>
      <c r="J19" s="4" t="s">
        <v>17</v>
      </c>
      <c r="K19" s="2"/>
      <c r="L19" s="2"/>
      <c r="M19" s="2"/>
      <c r="N19" s="2"/>
    </row>
    <row r="20" spans="1:14" x14ac:dyDescent="0.25">
      <c r="A20" s="3"/>
      <c r="B20" s="193"/>
      <c r="C20" s="72"/>
      <c r="D20" s="157"/>
      <c r="E20" s="157"/>
      <c r="F20" s="152"/>
      <c r="G20" s="152"/>
      <c r="H20" s="152"/>
      <c r="I20" s="152"/>
      <c r="J20" s="3"/>
      <c r="K20" s="2"/>
      <c r="L20" s="2"/>
      <c r="M20" s="2"/>
      <c r="N20" s="2"/>
    </row>
    <row r="21" spans="1:14" x14ac:dyDescent="0.25">
      <c r="A21" s="3"/>
      <c r="B21" s="118" t="s">
        <v>29</v>
      </c>
      <c r="C21" s="152">
        <v>10</v>
      </c>
      <c r="D21" s="153">
        <v>10</v>
      </c>
      <c r="E21" s="153">
        <v>10</v>
      </c>
      <c r="F21" s="101">
        <v>0.76</v>
      </c>
      <c r="G21" s="101">
        <v>0.09</v>
      </c>
      <c r="H21" s="101">
        <v>4.67</v>
      </c>
      <c r="I21" s="101">
        <v>23.1</v>
      </c>
      <c r="J21" s="3"/>
      <c r="K21" s="2"/>
      <c r="L21" s="2"/>
      <c r="M21" s="2"/>
      <c r="N21" s="2"/>
    </row>
    <row r="22" spans="1:14" x14ac:dyDescent="0.25">
      <c r="A22" s="3"/>
      <c r="B22" s="123" t="s">
        <v>85</v>
      </c>
      <c r="C22" s="152">
        <v>10</v>
      </c>
      <c r="D22" s="153">
        <v>10</v>
      </c>
      <c r="E22" s="153">
        <v>10</v>
      </c>
      <c r="F22" s="152">
        <v>0.77</v>
      </c>
      <c r="G22" s="152">
        <v>0.14000000000000001</v>
      </c>
      <c r="H22" s="152">
        <v>3.76</v>
      </c>
      <c r="I22" s="152">
        <v>20.100000000000001</v>
      </c>
      <c r="J22" s="3"/>
      <c r="K22" s="2"/>
      <c r="L22" s="2"/>
      <c r="M22" s="2"/>
      <c r="N22" s="2"/>
    </row>
    <row r="23" spans="1:14" x14ac:dyDescent="0.25">
      <c r="A23" s="5" t="s">
        <v>31</v>
      </c>
      <c r="B23" s="6"/>
      <c r="C23" s="9">
        <f>SUM(C7:C22)</f>
        <v>435</v>
      </c>
      <c r="D23" s="6"/>
      <c r="E23" s="6"/>
      <c r="F23" s="9">
        <f>SUM(F7:F22)</f>
        <v>47.129999999999995</v>
      </c>
      <c r="G23" s="9">
        <f>SUM(G7:G22)</f>
        <v>24.024999999999999</v>
      </c>
      <c r="H23" s="9">
        <f>SUM(H7:H22)</f>
        <v>65.010000000000005</v>
      </c>
      <c r="I23" s="9">
        <f>SUM(I7:I22)</f>
        <v>664.83</v>
      </c>
      <c r="J23" s="6"/>
      <c r="K23" s="2"/>
      <c r="L23" s="2"/>
      <c r="M23" s="2"/>
      <c r="N23" s="2"/>
    </row>
    <row r="24" spans="1:14" x14ac:dyDescent="0.25">
      <c r="A24" s="4" t="s">
        <v>32</v>
      </c>
      <c r="B24" s="118" t="s">
        <v>425</v>
      </c>
      <c r="C24" s="101">
        <v>200</v>
      </c>
      <c r="D24" s="150">
        <f>C24</f>
        <v>200</v>
      </c>
      <c r="E24" s="150">
        <f>C24</f>
        <v>200</v>
      </c>
      <c r="F24" s="101">
        <v>0</v>
      </c>
      <c r="G24" s="101">
        <v>0</v>
      </c>
      <c r="H24" s="101">
        <v>23</v>
      </c>
      <c r="I24" s="101">
        <f>C24*92/K24</f>
        <v>92</v>
      </c>
      <c r="J24" s="3"/>
      <c r="K24" s="140">
        <v>200</v>
      </c>
      <c r="L24" s="2"/>
      <c r="M24" s="2"/>
      <c r="N24" s="2"/>
    </row>
    <row r="25" spans="1:14" ht="39" customHeight="1" x14ac:dyDescent="0.25">
      <c r="A25" s="10" t="s">
        <v>33</v>
      </c>
      <c r="B25" s="6"/>
      <c r="C25" s="9">
        <f>SUM(C24)</f>
        <v>200</v>
      </c>
      <c r="D25" s="6"/>
      <c r="E25" s="6"/>
      <c r="F25" s="9">
        <f>SUM(F24)</f>
        <v>0</v>
      </c>
      <c r="G25" s="9">
        <f>SUM(G24)</f>
        <v>0</v>
      </c>
      <c r="H25" s="9">
        <f>SUM(H24)</f>
        <v>23</v>
      </c>
      <c r="I25" s="9">
        <f>SUM(I24)</f>
        <v>92</v>
      </c>
      <c r="J25" s="6"/>
      <c r="K25" s="2"/>
      <c r="L25" s="2"/>
      <c r="M25" s="2"/>
      <c r="N25" s="2"/>
    </row>
    <row r="26" spans="1:14" x14ac:dyDescent="0.25">
      <c r="A26" s="4" t="s">
        <v>34</v>
      </c>
      <c r="B26" s="123" t="s">
        <v>323</v>
      </c>
      <c r="C26" s="101">
        <v>60</v>
      </c>
      <c r="D26" s="99">
        <v>61.2</v>
      </c>
      <c r="E26" s="99">
        <v>60</v>
      </c>
      <c r="F26" s="363">
        <v>0.42</v>
      </c>
      <c r="G26" s="363">
        <v>0.06</v>
      </c>
      <c r="H26" s="363">
        <v>1.1399999999999999</v>
      </c>
      <c r="I26" s="363">
        <v>6.6</v>
      </c>
      <c r="J26" s="170"/>
      <c r="K26" s="2"/>
      <c r="L26" s="2"/>
      <c r="M26" s="2"/>
      <c r="N26" s="2"/>
    </row>
    <row r="27" spans="1:14" ht="31.5" x14ac:dyDescent="0.25">
      <c r="A27" s="3"/>
      <c r="B27" s="248" t="s">
        <v>205</v>
      </c>
      <c r="C27" s="202">
        <v>200</v>
      </c>
      <c r="D27" s="249"/>
      <c r="E27" s="249"/>
      <c r="F27" s="250">
        <v>4.6399999999999997</v>
      </c>
      <c r="G27" s="250">
        <v>7.16</v>
      </c>
      <c r="H27" s="250">
        <v>8.2200000000000006</v>
      </c>
      <c r="I27" s="250">
        <v>115.72</v>
      </c>
      <c r="J27" s="170" t="s">
        <v>206</v>
      </c>
      <c r="K27" s="2"/>
      <c r="L27" s="2"/>
      <c r="M27" s="2"/>
      <c r="N27" s="2"/>
    </row>
    <row r="28" spans="1:14" x14ac:dyDescent="0.25">
      <c r="A28" s="3"/>
      <c r="B28" s="251" t="s">
        <v>44</v>
      </c>
      <c r="C28" s="252"/>
      <c r="D28" s="252">
        <v>20.8</v>
      </c>
      <c r="E28" s="252">
        <v>19</v>
      </c>
      <c r="F28" s="253"/>
      <c r="G28" s="253"/>
      <c r="H28" s="253"/>
      <c r="I28" s="253"/>
      <c r="J28" s="170" t="s">
        <v>17</v>
      </c>
      <c r="K28" s="2"/>
      <c r="L28" s="2"/>
      <c r="M28" s="2"/>
      <c r="N28" s="2"/>
    </row>
    <row r="29" spans="1:14" x14ac:dyDescent="0.25">
      <c r="A29" s="3"/>
      <c r="B29" s="251" t="s">
        <v>28</v>
      </c>
      <c r="C29" s="252"/>
      <c r="D29" s="252">
        <v>192</v>
      </c>
      <c r="E29" s="252">
        <v>192</v>
      </c>
      <c r="F29" s="253"/>
      <c r="G29" s="253"/>
      <c r="H29" s="253"/>
      <c r="I29" s="253"/>
      <c r="J29" s="99"/>
      <c r="K29" s="2"/>
      <c r="L29" s="2"/>
      <c r="M29" s="2"/>
      <c r="N29" s="2"/>
    </row>
    <row r="30" spans="1:14" ht="31.5" x14ac:dyDescent="0.25">
      <c r="A30" s="3"/>
      <c r="B30" s="254" t="s">
        <v>45</v>
      </c>
      <c r="C30" s="255"/>
      <c r="D30" s="255"/>
      <c r="E30" s="256">
        <v>12</v>
      </c>
      <c r="F30" s="254"/>
      <c r="G30" s="254"/>
      <c r="H30" s="254"/>
      <c r="I30" s="254"/>
      <c r="J30" s="3"/>
      <c r="K30" s="2"/>
      <c r="L30" s="2"/>
      <c r="M30" s="2"/>
      <c r="N30" s="2"/>
    </row>
    <row r="31" spans="1:14" ht="31.5" x14ac:dyDescent="0.25">
      <c r="A31" s="3"/>
      <c r="B31" s="254" t="s">
        <v>46</v>
      </c>
      <c r="C31" s="255"/>
      <c r="D31" s="255"/>
      <c r="E31" s="256">
        <v>137</v>
      </c>
      <c r="F31" s="254"/>
      <c r="G31" s="254"/>
      <c r="H31" s="254"/>
      <c r="I31" s="254"/>
      <c r="J31" s="3"/>
      <c r="K31" s="2"/>
      <c r="L31" s="2"/>
      <c r="M31" s="2"/>
      <c r="N31" s="2"/>
    </row>
    <row r="32" spans="1:14" x14ac:dyDescent="0.25">
      <c r="A32" s="3"/>
      <c r="B32" s="257" t="s">
        <v>203</v>
      </c>
      <c r="C32" s="255"/>
      <c r="D32" s="258">
        <v>36.363636363636367</v>
      </c>
      <c r="E32" s="258">
        <v>29</v>
      </c>
      <c r="F32" s="256"/>
      <c r="G32" s="256"/>
      <c r="H32" s="256"/>
      <c r="I32" s="256"/>
      <c r="J32" s="3"/>
      <c r="K32" s="2"/>
      <c r="L32" s="2"/>
      <c r="M32" s="2"/>
      <c r="N32" s="2"/>
    </row>
    <row r="33" spans="1:14" x14ac:dyDescent="0.25">
      <c r="A33" s="3"/>
      <c r="B33" s="257" t="s">
        <v>159</v>
      </c>
      <c r="C33" s="255"/>
      <c r="D33" s="258">
        <v>18.181818181818183</v>
      </c>
      <c r="E33" s="258">
        <v>14.545454545454545</v>
      </c>
      <c r="F33" s="256"/>
      <c r="G33" s="256"/>
      <c r="H33" s="256"/>
      <c r="I33" s="256"/>
      <c r="J33" s="3"/>
      <c r="K33" s="2"/>
      <c r="L33" s="2"/>
      <c r="M33" s="2"/>
      <c r="N33" s="2"/>
    </row>
    <row r="34" spans="1:14" x14ac:dyDescent="0.25">
      <c r="A34" s="3"/>
      <c r="B34" s="257" t="s">
        <v>48</v>
      </c>
      <c r="C34" s="255"/>
      <c r="D34" s="258">
        <v>18.181818181818183</v>
      </c>
      <c r="E34" s="258">
        <v>14.545454545454545</v>
      </c>
      <c r="F34" s="256"/>
      <c r="G34" s="256"/>
      <c r="H34" s="256"/>
      <c r="I34" s="256"/>
      <c r="J34" s="3"/>
      <c r="K34" s="2"/>
      <c r="L34" s="2"/>
      <c r="M34" s="2"/>
      <c r="N34" s="2"/>
    </row>
    <row r="35" spans="1:14" x14ac:dyDescent="0.25">
      <c r="A35" s="3"/>
      <c r="B35" s="257" t="s">
        <v>49</v>
      </c>
      <c r="C35" s="255"/>
      <c r="D35" s="258">
        <v>9.0909090909090917</v>
      </c>
      <c r="E35" s="258">
        <v>7.2727272727272725</v>
      </c>
      <c r="F35" s="256"/>
      <c r="G35" s="256"/>
      <c r="H35" s="256"/>
      <c r="I35" s="256"/>
      <c r="J35" s="3"/>
      <c r="K35" s="2"/>
      <c r="L35" s="2"/>
      <c r="M35" s="2"/>
      <c r="N35" s="2"/>
    </row>
    <row r="36" spans="1:14" x14ac:dyDescent="0.25">
      <c r="A36" s="3"/>
      <c r="B36" s="257" t="s">
        <v>50</v>
      </c>
      <c r="C36" s="255"/>
      <c r="D36" s="258">
        <v>4.5454545454545459</v>
      </c>
      <c r="E36" s="258">
        <v>3.6363636363636362</v>
      </c>
      <c r="F36" s="256"/>
      <c r="G36" s="256"/>
      <c r="H36" s="256"/>
      <c r="I36" s="256"/>
      <c r="J36" s="3"/>
      <c r="K36" s="2"/>
      <c r="L36" s="2"/>
      <c r="M36" s="2"/>
      <c r="N36" s="2"/>
    </row>
    <row r="37" spans="1:14" x14ac:dyDescent="0.25">
      <c r="A37" s="3"/>
      <c r="B37" s="257" t="s">
        <v>51</v>
      </c>
      <c r="C37" s="255"/>
      <c r="D37" s="258">
        <v>2.2000000000000002</v>
      </c>
      <c r="E37" s="258">
        <v>2.1818181818181817</v>
      </c>
      <c r="F37" s="256"/>
      <c r="G37" s="256"/>
      <c r="H37" s="256"/>
      <c r="I37" s="256"/>
      <c r="J37" s="3"/>
      <c r="K37" s="2"/>
      <c r="L37" s="2"/>
      <c r="M37" s="2"/>
      <c r="N37" s="2"/>
    </row>
    <row r="38" spans="1:14" x14ac:dyDescent="0.25">
      <c r="A38" s="3"/>
      <c r="B38" s="257" t="s">
        <v>21</v>
      </c>
      <c r="C38" s="255"/>
      <c r="D38" s="258">
        <v>0.8</v>
      </c>
      <c r="E38" s="258">
        <v>0.8</v>
      </c>
      <c r="F38" s="256"/>
      <c r="G38" s="256"/>
      <c r="H38" s="256"/>
      <c r="I38" s="256"/>
      <c r="J38" s="3"/>
      <c r="K38" s="2"/>
      <c r="L38" s="2"/>
      <c r="M38" s="2"/>
      <c r="N38" s="2"/>
    </row>
    <row r="39" spans="1:14" x14ac:dyDescent="0.25">
      <c r="A39" s="3"/>
      <c r="B39" s="259" t="s">
        <v>20</v>
      </c>
      <c r="C39" s="255"/>
      <c r="D39" s="258">
        <v>1.8181818181818181</v>
      </c>
      <c r="E39" s="258">
        <v>1.8181818181818181</v>
      </c>
      <c r="F39" s="256"/>
      <c r="G39" s="256"/>
      <c r="H39" s="256"/>
      <c r="I39" s="256"/>
      <c r="J39" s="3"/>
      <c r="K39" s="2"/>
      <c r="L39" s="2"/>
      <c r="M39" s="2"/>
      <c r="N39" s="2"/>
    </row>
    <row r="40" spans="1:14" x14ac:dyDescent="0.25">
      <c r="A40" s="3"/>
      <c r="B40" s="259" t="s">
        <v>204</v>
      </c>
      <c r="C40" s="256"/>
      <c r="D40" s="258">
        <v>0.18181818181818182</v>
      </c>
      <c r="E40" s="258">
        <v>0.18181818181818182</v>
      </c>
      <c r="F40" s="256"/>
      <c r="G40" s="256"/>
      <c r="H40" s="256"/>
      <c r="I40" s="256"/>
      <c r="J40" s="3"/>
      <c r="K40" s="2"/>
      <c r="L40" s="2"/>
      <c r="M40" s="2"/>
      <c r="N40" s="2"/>
    </row>
    <row r="41" spans="1:14" x14ac:dyDescent="0.25">
      <c r="A41" s="3"/>
      <c r="B41" s="259" t="s">
        <v>161</v>
      </c>
      <c r="C41" s="260"/>
      <c r="D41" s="258">
        <v>1.35</v>
      </c>
      <c r="E41" s="258">
        <v>1</v>
      </c>
      <c r="F41" s="255"/>
      <c r="G41" s="255"/>
      <c r="H41" s="255"/>
      <c r="I41" s="255"/>
      <c r="J41" s="3"/>
      <c r="K41" s="2"/>
      <c r="L41" s="2"/>
      <c r="M41" s="2"/>
      <c r="N41" s="2"/>
    </row>
    <row r="42" spans="1:14" x14ac:dyDescent="0.25">
      <c r="A42" s="3"/>
      <c r="B42" s="259" t="s">
        <v>162</v>
      </c>
      <c r="C42" s="255"/>
      <c r="D42" s="261">
        <v>6</v>
      </c>
      <c r="E42" s="261">
        <v>6</v>
      </c>
      <c r="F42" s="255"/>
      <c r="G42" s="255"/>
      <c r="H42" s="255"/>
      <c r="I42" s="255"/>
      <c r="J42" s="3"/>
      <c r="K42" s="2"/>
      <c r="L42" s="2"/>
      <c r="M42" s="2"/>
      <c r="N42" s="2"/>
    </row>
    <row r="43" spans="1:14" x14ac:dyDescent="0.25">
      <c r="A43" s="3"/>
      <c r="B43" s="69" t="s">
        <v>291</v>
      </c>
      <c r="C43" s="167">
        <v>70</v>
      </c>
      <c r="D43" s="212"/>
      <c r="E43" s="212"/>
      <c r="F43" s="101" t="s">
        <v>443</v>
      </c>
      <c r="G43" s="101">
        <v>5.47</v>
      </c>
      <c r="H43" s="101">
        <v>9.15</v>
      </c>
      <c r="I43" s="101">
        <v>120.47</v>
      </c>
      <c r="J43" s="175" t="s">
        <v>292</v>
      </c>
      <c r="K43" s="2"/>
      <c r="L43" s="2"/>
      <c r="M43" s="2"/>
      <c r="N43" s="2"/>
    </row>
    <row r="44" spans="1:14" x14ac:dyDescent="0.25">
      <c r="A44" s="3"/>
      <c r="B44" s="191" t="s">
        <v>293</v>
      </c>
      <c r="C44" s="169"/>
      <c r="D44" s="169">
        <v>63</v>
      </c>
      <c r="E44" s="169">
        <v>45</v>
      </c>
      <c r="F44" s="101"/>
      <c r="G44" s="101"/>
      <c r="H44" s="101"/>
      <c r="I44" s="101"/>
      <c r="J44" s="4" t="s">
        <v>17</v>
      </c>
      <c r="K44" s="2"/>
      <c r="L44" s="2"/>
      <c r="M44" s="2"/>
      <c r="N44" s="2"/>
    </row>
    <row r="45" spans="1:14" x14ac:dyDescent="0.25">
      <c r="A45" s="3"/>
      <c r="B45" s="156" t="s">
        <v>180</v>
      </c>
      <c r="C45" s="169"/>
      <c r="D45" s="169">
        <v>9.3000000000000007</v>
      </c>
      <c r="E45" s="169">
        <v>9.3000000000000007</v>
      </c>
      <c r="F45" s="101"/>
      <c r="G45" s="101"/>
      <c r="H45" s="101"/>
      <c r="I45" s="101"/>
      <c r="J45" s="175"/>
      <c r="K45" s="2"/>
      <c r="L45" s="2"/>
      <c r="M45" s="2"/>
      <c r="N45" s="2"/>
    </row>
    <row r="46" spans="1:14" x14ac:dyDescent="0.25">
      <c r="A46" s="3"/>
      <c r="B46" s="156" t="s">
        <v>192</v>
      </c>
      <c r="C46" s="169"/>
      <c r="D46" s="169">
        <v>14</v>
      </c>
      <c r="E46" s="169">
        <v>14</v>
      </c>
      <c r="F46" s="101"/>
      <c r="G46" s="101"/>
      <c r="H46" s="101"/>
      <c r="I46" s="101"/>
      <c r="J46" s="175"/>
      <c r="K46" s="2"/>
      <c r="L46" s="2"/>
      <c r="M46" s="2"/>
      <c r="N46" s="2"/>
    </row>
    <row r="47" spans="1:14" x14ac:dyDescent="0.25">
      <c r="A47" s="3"/>
      <c r="B47" s="156" t="s">
        <v>181</v>
      </c>
      <c r="C47" s="169"/>
      <c r="D47" s="169">
        <v>11</v>
      </c>
      <c r="E47" s="169">
        <v>9.3000000000000007</v>
      </c>
      <c r="F47" s="101"/>
      <c r="G47" s="101"/>
      <c r="H47" s="101"/>
      <c r="I47" s="101"/>
      <c r="J47" s="175"/>
      <c r="K47" s="2"/>
      <c r="L47" s="2"/>
      <c r="M47" s="2"/>
      <c r="N47" s="2"/>
    </row>
    <row r="48" spans="1:14" x14ac:dyDescent="0.25">
      <c r="A48" s="3"/>
      <c r="B48" s="156" t="s">
        <v>79</v>
      </c>
      <c r="C48" s="169"/>
      <c r="D48" s="169" t="s">
        <v>152</v>
      </c>
      <c r="E48" s="169">
        <v>4</v>
      </c>
      <c r="F48" s="101"/>
      <c r="G48" s="101"/>
      <c r="H48" s="101"/>
      <c r="I48" s="101"/>
      <c r="J48" s="175"/>
      <c r="K48" s="2"/>
      <c r="L48" s="2"/>
      <c r="M48" s="2"/>
      <c r="N48" s="2"/>
    </row>
    <row r="49" spans="1:14" x14ac:dyDescent="0.25">
      <c r="A49" s="3"/>
      <c r="B49" s="99" t="s">
        <v>271</v>
      </c>
      <c r="C49" s="101"/>
      <c r="D49" s="150">
        <v>5.6</v>
      </c>
      <c r="E49" s="150">
        <v>5.6</v>
      </c>
      <c r="F49" s="101"/>
      <c r="G49" s="101"/>
      <c r="H49" s="101"/>
      <c r="I49" s="101"/>
      <c r="J49" s="175"/>
      <c r="K49" s="2"/>
      <c r="L49" s="2"/>
      <c r="M49" s="2"/>
      <c r="N49" s="2"/>
    </row>
    <row r="50" spans="1:14" x14ac:dyDescent="0.25">
      <c r="A50" s="3"/>
      <c r="B50" s="99" t="s">
        <v>21</v>
      </c>
      <c r="C50" s="101"/>
      <c r="D50" s="150">
        <v>0.7</v>
      </c>
      <c r="E50" s="150">
        <v>0.7</v>
      </c>
      <c r="F50" s="101"/>
      <c r="G50" s="101"/>
      <c r="H50" s="101"/>
      <c r="I50" s="101"/>
      <c r="J50" s="175"/>
      <c r="K50" s="2"/>
      <c r="L50" s="2"/>
      <c r="M50" s="2"/>
      <c r="N50" s="2"/>
    </row>
    <row r="51" spans="1:14" x14ac:dyDescent="0.25">
      <c r="A51" s="3"/>
      <c r="B51" s="99" t="s">
        <v>294</v>
      </c>
      <c r="C51" s="101"/>
      <c r="D51" s="150">
        <v>5</v>
      </c>
      <c r="E51" s="150">
        <v>5</v>
      </c>
      <c r="F51" s="101"/>
      <c r="G51" s="101"/>
      <c r="H51" s="101"/>
      <c r="I51" s="101"/>
      <c r="J51" s="175"/>
      <c r="K51" s="2"/>
      <c r="L51" s="2"/>
      <c r="M51" s="2"/>
      <c r="N51" s="2"/>
    </row>
    <row r="52" spans="1:14" x14ac:dyDescent="0.25">
      <c r="A52" s="3"/>
      <c r="B52" s="193" t="s">
        <v>166</v>
      </c>
      <c r="C52" s="167">
        <v>30</v>
      </c>
      <c r="D52" s="169"/>
      <c r="E52" s="169"/>
      <c r="F52" s="152">
        <v>0.16</v>
      </c>
      <c r="G52" s="152">
        <v>1.1000000000000001</v>
      </c>
      <c r="H52" s="152">
        <v>1.57</v>
      </c>
      <c r="I52" s="152">
        <v>16.84</v>
      </c>
      <c r="J52" s="175" t="s">
        <v>185</v>
      </c>
      <c r="K52" s="2"/>
      <c r="L52" s="2"/>
      <c r="M52" s="2"/>
      <c r="N52" s="2"/>
    </row>
    <row r="53" spans="1:14" x14ac:dyDescent="0.25">
      <c r="A53" s="3"/>
      <c r="B53" s="156" t="s">
        <v>57</v>
      </c>
      <c r="C53" s="169"/>
      <c r="D53" s="169">
        <v>1.5</v>
      </c>
      <c r="E53" s="169">
        <v>1.5</v>
      </c>
      <c r="F53" s="153"/>
      <c r="G53" s="153"/>
      <c r="H53" s="153"/>
      <c r="I53" s="153"/>
      <c r="J53" s="4" t="s">
        <v>17</v>
      </c>
      <c r="K53" s="2"/>
      <c r="L53" s="2"/>
      <c r="M53" s="2"/>
      <c r="N53" s="2"/>
    </row>
    <row r="54" spans="1:14" x14ac:dyDescent="0.25">
      <c r="A54" s="3"/>
      <c r="B54" s="156" t="s">
        <v>23</v>
      </c>
      <c r="C54" s="169"/>
      <c r="D54" s="169">
        <v>1.5</v>
      </c>
      <c r="E54" s="169">
        <v>1.5</v>
      </c>
      <c r="F54" s="153"/>
      <c r="G54" s="153"/>
      <c r="H54" s="153"/>
      <c r="I54" s="153"/>
      <c r="J54" s="175"/>
      <c r="K54" s="2"/>
      <c r="L54" s="2"/>
      <c r="M54" s="2"/>
      <c r="N54" s="2"/>
    </row>
    <row r="55" spans="1:14" x14ac:dyDescent="0.25">
      <c r="A55" s="3"/>
      <c r="B55" s="156" t="s">
        <v>56</v>
      </c>
      <c r="C55" s="169"/>
      <c r="D55" s="169">
        <v>1.8</v>
      </c>
      <c r="E55" s="169">
        <v>1.8</v>
      </c>
      <c r="F55" s="153"/>
      <c r="G55" s="153"/>
      <c r="H55" s="153"/>
      <c r="I55" s="153"/>
      <c r="J55" s="175"/>
      <c r="K55" s="2"/>
      <c r="L55" s="2"/>
      <c r="M55" s="2"/>
      <c r="N55" s="2"/>
    </row>
    <row r="56" spans="1:14" x14ac:dyDescent="0.25">
      <c r="A56" s="3"/>
      <c r="B56" s="156" t="s">
        <v>20</v>
      </c>
      <c r="C56" s="169"/>
      <c r="D56" s="169">
        <v>0.54</v>
      </c>
      <c r="E56" s="169">
        <v>0.54</v>
      </c>
      <c r="F56" s="153"/>
      <c r="G56" s="153"/>
      <c r="H56" s="153"/>
      <c r="I56" s="153"/>
      <c r="J56" s="175"/>
      <c r="K56" s="2"/>
      <c r="L56" s="2"/>
      <c r="M56" s="2"/>
      <c r="N56" s="2"/>
    </row>
    <row r="57" spans="1:14" x14ac:dyDescent="0.25">
      <c r="A57" s="3"/>
      <c r="B57" s="156" t="s">
        <v>55</v>
      </c>
      <c r="C57" s="169"/>
      <c r="D57" s="169">
        <v>0.02</v>
      </c>
      <c r="E57" s="169">
        <v>0.02</v>
      </c>
      <c r="F57" s="153"/>
      <c r="G57" s="153"/>
      <c r="H57" s="153"/>
      <c r="I57" s="153"/>
      <c r="J57" s="175"/>
      <c r="K57" s="2"/>
      <c r="L57" s="2"/>
      <c r="M57" s="2"/>
      <c r="N57" s="2"/>
    </row>
    <row r="58" spans="1:14" x14ac:dyDescent="0.25">
      <c r="A58" s="3"/>
      <c r="B58" s="156" t="s">
        <v>21</v>
      </c>
      <c r="C58" s="169"/>
      <c r="D58" s="169">
        <v>0.3</v>
      </c>
      <c r="E58" s="169">
        <v>0.3</v>
      </c>
      <c r="F58" s="153"/>
      <c r="G58" s="153"/>
      <c r="H58" s="153"/>
      <c r="I58" s="153"/>
      <c r="J58" s="175"/>
      <c r="K58" s="2"/>
      <c r="L58" s="2"/>
      <c r="M58" s="2"/>
      <c r="N58" s="2"/>
    </row>
    <row r="59" spans="1:14" x14ac:dyDescent="0.25">
      <c r="A59" s="3"/>
      <c r="B59" s="118" t="s">
        <v>391</v>
      </c>
      <c r="C59" s="101">
        <v>150</v>
      </c>
      <c r="D59" s="150"/>
      <c r="E59" s="150"/>
      <c r="F59" s="101">
        <v>3.19</v>
      </c>
      <c r="G59" s="101">
        <v>6.06</v>
      </c>
      <c r="H59" s="101">
        <v>23.3</v>
      </c>
      <c r="I59" s="101">
        <v>160.44999999999999</v>
      </c>
      <c r="J59" s="70" t="s">
        <v>262</v>
      </c>
      <c r="K59" s="2"/>
      <c r="L59" s="2"/>
      <c r="M59" s="2"/>
      <c r="N59" s="2"/>
    </row>
    <row r="60" spans="1:14" x14ac:dyDescent="0.25">
      <c r="A60" s="3"/>
      <c r="B60" s="99" t="s">
        <v>48</v>
      </c>
      <c r="C60" s="150"/>
      <c r="D60" s="150">
        <v>169.5</v>
      </c>
      <c r="E60" s="150">
        <v>126</v>
      </c>
      <c r="F60" s="150"/>
      <c r="G60" s="150"/>
      <c r="H60" s="150"/>
      <c r="I60" s="150"/>
      <c r="J60" s="70" t="s">
        <v>17</v>
      </c>
      <c r="K60" s="2"/>
      <c r="L60" s="2"/>
      <c r="M60" s="2"/>
      <c r="N60" s="2"/>
    </row>
    <row r="61" spans="1:14" x14ac:dyDescent="0.25">
      <c r="A61" s="3"/>
      <c r="B61" s="99" t="s">
        <v>27</v>
      </c>
      <c r="C61" s="150"/>
      <c r="D61" s="150">
        <v>24</v>
      </c>
      <c r="E61" s="150">
        <v>24</v>
      </c>
      <c r="F61" s="171"/>
      <c r="G61" s="171"/>
      <c r="H61" s="171"/>
      <c r="I61" s="171"/>
      <c r="J61" s="99"/>
      <c r="K61" s="2"/>
      <c r="L61" s="2"/>
      <c r="M61" s="2"/>
      <c r="N61" s="2"/>
    </row>
    <row r="62" spans="1:14" x14ac:dyDescent="0.25">
      <c r="A62" s="3"/>
      <c r="B62" s="99" t="s">
        <v>23</v>
      </c>
      <c r="C62" s="150"/>
      <c r="D62" s="150">
        <v>6.75</v>
      </c>
      <c r="E62" s="150">
        <v>6.75</v>
      </c>
      <c r="F62" s="150"/>
      <c r="G62" s="150"/>
      <c r="H62" s="150"/>
      <c r="I62" s="150"/>
      <c r="J62" s="99"/>
      <c r="K62" s="2"/>
      <c r="L62" s="2"/>
      <c r="M62" s="2"/>
      <c r="N62" s="2"/>
    </row>
    <row r="63" spans="1:14" x14ac:dyDescent="0.25">
      <c r="A63" s="3"/>
      <c r="B63" s="99" t="s">
        <v>21</v>
      </c>
      <c r="C63" s="150"/>
      <c r="D63" s="150">
        <v>1</v>
      </c>
      <c r="E63" s="150">
        <v>1</v>
      </c>
      <c r="F63" s="150"/>
      <c r="G63" s="150"/>
      <c r="H63" s="150"/>
      <c r="I63" s="150"/>
      <c r="J63" s="99"/>
      <c r="K63" s="2"/>
      <c r="L63" s="2"/>
      <c r="M63" s="2"/>
      <c r="N63" s="2"/>
    </row>
    <row r="64" spans="1:14" ht="31.5" x14ac:dyDescent="0.25">
      <c r="A64" s="3"/>
      <c r="B64" s="172" t="s">
        <v>68</v>
      </c>
      <c r="C64" s="101">
        <v>180</v>
      </c>
      <c r="D64" s="4"/>
      <c r="E64" s="4"/>
      <c r="F64" s="70">
        <v>0.48</v>
      </c>
      <c r="G64" s="70">
        <v>0</v>
      </c>
      <c r="H64" s="70">
        <v>25.09</v>
      </c>
      <c r="I64" s="70">
        <v>102.4</v>
      </c>
      <c r="J64" s="313" t="s">
        <v>431</v>
      </c>
      <c r="K64" s="140">
        <v>190</v>
      </c>
      <c r="L64" s="2"/>
      <c r="M64" s="2"/>
      <c r="N64" s="2"/>
    </row>
    <row r="65" spans="1:20" x14ac:dyDescent="0.25">
      <c r="A65" s="3"/>
      <c r="B65" s="173" t="s">
        <v>69</v>
      </c>
      <c r="C65" s="150"/>
      <c r="D65" s="153">
        <v>18</v>
      </c>
      <c r="E65" s="153">
        <v>18</v>
      </c>
      <c r="F65" s="4"/>
      <c r="G65" s="4"/>
      <c r="H65" s="4"/>
      <c r="I65" s="4"/>
      <c r="J65" s="4"/>
      <c r="K65" s="2"/>
      <c r="L65" s="2"/>
      <c r="M65" s="2"/>
      <c r="N65" s="2"/>
    </row>
    <row r="66" spans="1:20" x14ac:dyDescent="0.25">
      <c r="A66" s="3"/>
      <c r="B66" s="99" t="s">
        <v>20</v>
      </c>
      <c r="C66" s="150"/>
      <c r="D66" s="153">
        <v>18</v>
      </c>
      <c r="E66" s="153">
        <v>18</v>
      </c>
      <c r="F66" s="4"/>
      <c r="G66" s="4"/>
      <c r="H66" s="4"/>
      <c r="I66" s="4"/>
      <c r="J66" s="3"/>
      <c r="K66" s="2">
        <v>190</v>
      </c>
      <c r="L66" s="2"/>
      <c r="M66" s="2"/>
      <c r="N66" s="2"/>
    </row>
    <row r="67" spans="1:20" x14ac:dyDescent="0.25">
      <c r="A67" s="3"/>
      <c r="B67" s="99" t="s">
        <v>28</v>
      </c>
      <c r="C67" s="150"/>
      <c r="D67" s="153">
        <v>180</v>
      </c>
      <c r="E67" s="153">
        <f>$C$64*190/$K$64</f>
        <v>180</v>
      </c>
      <c r="F67" s="4"/>
      <c r="G67" s="4"/>
      <c r="H67" s="4"/>
      <c r="I67" s="4"/>
      <c r="J67" s="3"/>
      <c r="K67" s="2"/>
      <c r="L67" s="2"/>
      <c r="M67" s="2"/>
      <c r="N67" s="2"/>
    </row>
    <row r="68" spans="1:20" x14ac:dyDescent="0.25">
      <c r="A68" s="3"/>
      <c r="B68" s="99" t="s">
        <v>39</v>
      </c>
      <c r="C68" s="150"/>
      <c r="D68" s="153">
        <v>0.18</v>
      </c>
      <c r="E68" s="153">
        <v>0.18</v>
      </c>
      <c r="F68" s="4"/>
      <c r="G68" s="4"/>
      <c r="H68" s="4"/>
      <c r="I68" s="4"/>
      <c r="J68" s="3"/>
      <c r="K68" s="2"/>
      <c r="L68" s="2"/>
      <c r="M68" s="2"/>
      <c r="N68" s="2"/>
    </row>
    <row r="69" spans="1:20" x14ac:dyDescent="0.25">
      <c r="A69" s="3"/>
      <c r="B69" s="118" t="s">
        <v>29</v>
      </c>
      <c r="C69" s="101">
        <v>30</v>
      </c>
      <c r="D69" s="150">
        <v>30</v>
      </c>
      <c r="E69" s="150">
        <v>30</v>
      </c>
      <c r="F69" s="101">
        <v>2.2799999999999998</v>
      </c>
      <c r="G69" s="101">
        <v>0.27</v>
      </c>
      <c r="H69" s="101">
        <v>14.01</v>
      </c>
      <c r="I69" s="101">
        <v>69.3</v>
      </c>
      <c r="J69" s="99"/>
      <c r="K69" s="2"/>
      <c r="L69" s="2"/>
      <c r="M69" s="2"/>
      <c r="N69" s="2"/>
    </row>
    <row r="70" spans="1:20" x14ac:dyDescent="0.25">
      <c r="A70" s="3"/>
      <c r="B70" s="123" t="s">
        <v>85</v>
      </c>
      <c r="C70" s="152">
        <v>10</v>
      </c>
      <c r="D70" s="153">
        <v>10</v>
      </c>
      <c r="E70" s="153">
        <v>10</v>
      </c>
      <c r="F70" s="101">
        <v>0.77</v>
      </c>
      <c r="G70" s="101">
        <v>0.14000000000000001</v>
      </c>
      <c r="H70" s="101">
        <v>3.76</v>
      </c>
      <c r="I70" s="101">
        <v>20.100000000000001</v>
      </c>
      <c r="J70" s="3"/>
      <c r="K70" s="2"/>
      <c r="L70" s="2"/>
      <c r="M70" s="2"/>
      <c r="N70" s="2"/>
    </row>
    <row r="71" spans="1:20" x14ac:dyDescent="0.25">
      <c r="A71" s="5" t="s">
        <v>70</v>
      </c>
      <c r="B71" s="6"/>
      <c r="C71" s="9">
        <f>SUM(C26:C70)</f>
        <v>730</v>
      </c>
      <c r="D71" s="6"/>
      <c r="E71" s="6"/>
      <c r="F71" s="207">
        <f>SUM(F26:F70)</f>
        <v>11.94</v>
      </c>
      <c r="G71" s="207">
        <f>SUM(G26:G70)</f>
        <v>20.259999999999998</v>
      </c>
      <c r="H71" s="207">
        <f>SUM(H26:H70)</f>
        <v>86.240000000000009</v>
      </c>
      <c r="I71" s="207">
        <f>SUM(I26:I70)</f>
        <v>611.88</v>
      </c>
      <c r="J71" s="6"/>
      <c r="K71" s="2"/>
      <c r="L71" s="103"/>
      <c r="M71" s="103"/>
      <c r="N71" s="103"/>
      <c r="O71" s="190"/>
      <c r="P71" s="190"/>
      <c r="Q71" s="190"/>
      <c r="R71" s="190"/>
      <c r="S71" s="190"/>
      <c r="T71" s="190"/>
    </row>
    <row r="72" spans="1:20" ht="29.25" customHeight="1" x14ac:dyDescent="0.25">
      <c r="A72" s="175" t="s">
        <v>71</v>
      </c>
      <c r="B72" s="208" t="s">
        <v>386</v>
      </c>
      <c r="C72" s="209">
        <v>65</v>
      </c>
      <c r="D72" s="210"/>
      <c r="E72" s="210"/>
      <c r="F72" s="209">
        <v>6.38</v>
      </c>
      <c r="G72" s="209">
        <v>1.5</v>
      </c>
      <c r="H72" s="209">
        <v>37.57</v>
      </c>
      <c r="I72" s="209">
        <v>189.28</v>
      </c>
      <c r="J72" s="175" t="s">
        <v>387</v>
      </c>
      <c r="K72" s="2"/>
      <c r="L72" s="364"/>
      <c r="M72" s="268"/>
      <c r="N72" s="272"/>
      <c r="O72" s="272"/>
      <c r="P72" s="268"/>
      <c r="Q72" s="268"/>
      <c r="R72" s="268"/>
      <c r="S72" s="268"/>
      <c r="T72" s="269"/>
    </row>
    <row r="73" spans="1:20" ht="19.5" customHeight="1" x14ac:dyDescent="0.25">
      <c r="A73" s="175"/>
      <c r="B73" s="238" t="s">
        <v>64</v>
      </c>
      <c r="C73" s="210"/>
      <c r="D73" s="210">
        <v>52</v>
      </c>
      <c r="E73" s="210">
        <v>52</v>
      </c>
      <c r="F73" s="210"/>
      <c r="G73" s="209"/>
      <c r="H73" s="209"/>
      <c r="I73" s="209"/>
      <c r="J73" s="4" t="s">
        <v>243</v>
      </c>
      <c r="K73" s="2"/>
      <c r="L73" s="365"/>
      <c r="M73" s="272"/>
      <c r="N73" s="272"/>
      <c r="O73" s="272"/>
      <c r="P73" s="272"/>
      <c r="Q73" s="268"/>
      <c r="R73" s="268"/>
      <c r="S73" s="268"/>
      <c r="T73" s="115"/>
    </row>
    <row r="74" spans="1:20" ht="16.5" customHeight="1" x14ac:dyDescent="0.25">
      <c r="A74" s="175"/>
      <c r="B74" s="238" t="s">
        <v>174</v>
      </c>
      <c r="C74" s="210"/>
      <c r="D74" s="210">
        <v>0.62</v>
      </c>
      <c r="E74" s="210">
        <v>0.62</v>
      </c>
      <c r="F74" s="210"/>
      <c r="G74" s="209"/>
      <c r="H74" s="209"/>
      <c r="I74" s="209"/>
      <c r="J74" s="180"/>
      <c r="K74" s="2"/>
      <c r="L74" s="365"/>
      <c r="M74" s="272"/>
      <c r="N74" s="272"/>
      <c r="O74" s="272"/>
      <c r="P74" s="272"/>
      <c r="Q74" s="268"/>
      <c r="R74" s="268"/>
      <c r="S74" s="268"/>
      <c r="T74" s="273"/>
    </row>
    <row r="75" spans="1:20" x14ac:dyDescent="0.25">
      <c r="A75" s="175"/>
      <c r="B75" s="238" t="s">
        <v>146</v>
      </c>
      <c r="C75" s="210"/>
      <c r="D75" s="210">
        <v>26</v>
      </c>
      <c r="E75" s="210">
        <v>26</v>
      </c>
      <c r="F75" s="210"/>
      <c r="G75" s="209"/>
      <c r="H75" s="209"/>
      <c r="I75" s="209"/>
      <c r="J75" s="180"/>
      <c r="K75" s="2"/>
      <c r="L75" s="365"/>
      <c r="M75" s="272"/>
      <c r="N75" s="272"/>
      <c r="O75" s="272"/>
      <c r="P75" s="272"/>
      <c r="Q75" s="268"/>
      <c r="R75" s="268"/>
      <c r="S75" s="268"/>
      <c r="T75" s="273"/>
    </row>
    <row r="76" spans="1:20" ht="14.25" customHeight="1" x14ac:dyDescent="0.25">
      <c r="A76" s="175"/>
      <c r="B76" s="238" t="s">
        <v>21</v>
      </c>
      <c r="C76" s="210"/>
      <c r="D76" s="210">
        <v>0.62</v>
      </c>
      <c r="E76" s="210">
        <v>0.62</v>
      </c>
      <c r="F76" s="210"/>
      <c r="G76" s="209"/>
      <c r="H76" s="209"/>
      <c r="I76" s="209"/>
      <c r="J76" s="180"/>
      <c r="K76" s="2"/>
      <c r="L76" s="365"/>
      <c r="M76" s="272"/>
      <c r="N76" s="272"/>
      <c r="O76" s="272"/>
      <c r="P76" s="272"/>
      <c r="Q76" s="268"/>
      <c r="R76" s="268"/>
      <c r="S76" s="268"/>
      <c r="T76" s="273"/>
    </row>
    <row r="77" spans="1:20" ht="25.5" customHeight="1" x14ac:dyDescent="0.25">
      <c r="A77" s="175"/>
      <c r="B77" s="195" t="s">
        <v>178</v>
      </c>
      <c r="C77" s="210"/>
      <c r="D77" s="210">
        <v>0.15</v>
      </c>
      <c r="E77" s="210">
        <v>0.15</v>
      </c>
      <c r="F77" s="210"/>
      <c r="G77" s="210"/>
      <c r="H77" s="210"/>
      <c r="I77" s="210"/>
      <c r="J77" s="180"/>
      <c r="K77" s="2"/>
      <c r="L77" s="366"/>
      <c r="M77" s="272"/>
      <c r="N77" s="272"/>
      <c r="O77" s="272"/>
      <c r="P77" s="272"/>
      <c r="Q77" s="272"/>
      <c r="R77" s="272"/>
      <c r="S77" s="272"/>
      <c r="T77" s="273"/>
    </row>
    <row r="78" spans="1:20" ht="27.75" customHeight="1" x14ac:dyDescent="0.25">
      <c r="A78" s="175"/>
      <c r="B78" s="181" t="s">
        <v>153</v>
      </c>
      <c r="C78" s="182">
        <v>200</v>
      </c>
      <c r="D78" s="183">
        <v>210</v>
      </c>
      <c r="E78" s="183">
        <f>C78*200/K78</f>
        <v>200</v>
      </c>
      <c r="F78" s="184">
        <v>5.58</v>
      </c>
      <c r="G78" s="184">
        <v>6.38</v>
      </c>
      <c r="H78" s="184">
        <v>9.3800000000000008</v>
      </c>
      <c r="I78" s="184">
        <v>117.3</v>
      </c>
      <c r="J78" s="175" t="s">
        <v>444</v>
      </c>
      <c r="K78" s="140">
        <v>200</v>
      </c>
      <c r="L78" s="103"/>
      <c r="M78" s="103"/>
      <c r="N78" s="103"/>
      <c r="O78" s="190"/>
      <c r="P78" s="190"/>
      <c r="Q78" s="190"/>
      <c r="R78" s="190"/>
      <c r="S78" s="190"/>
      <c r="T78" s="190"/>
    </row>
    <row r="79" spans="1:20" x14ac:dyDescent="0.25">
      <c r="A79" s="5" t="s">
        <v>73</v>
      </c>
      <c r="B79" s="6"/>
      <c r="C79" s="9">
        <f>SUM(C72:C78)</f>
        <v>265</v>
      </c>
      <c r="D79" s="6"/>
      <c r="E79" s="6"/>
      <c r="F79" s="207">
        <f>SUM(F72:F78)</f>
        <v>11.96</v>
      </c>
      <c r="G79" s="207">
        <f>SUM(G72:G78)</f>
        <v>7.88</v>
      </c>
      <c r="H79" s="207">
        <f>SUM(H72:H78)</f>
        <v>46.95</v>
      </c>
      <c r="I79" s="207">
        <f>SUM(I72:I78)</f>
        <v>306.58</v>
      </c>
      <c r="J79" s="6"/>
      <c r="K79" s="2"/>
      <c r="L79" s="103"/>
      <c r="M79" s="103"/>
      <c r="N79" s="103"/>
      <c r="O79" s="190"/>
      <c r="P79" s="190"/>
      <c r="Q79" s="190"/>
      <c r="R79" s="190"/>
      <c r="S79" s="190"/>
      <c r="T79" s="190"/>
    </row>
    <row r="80" spans="1:20" ht="31.5" x14ac:dyDescent="0.25">
      <c r="A80" s="175" t="s">
        <v>74</v>
      </c>
      <c r="B80" s="69" t="s">
        <v>324</v>
      </c>
      <c r="C80" s="167">
        <v>70</v>
      </c>
      <c r="D80" s="212"/>
      <c r="E80" s="212"/>
      <c r="F80" s="101">
        <v>10.68</v>
      </c>
      <c r="G80" s="101">
        <v>9.9600000000000009</v>
      </c>
      <c r="H80" s="101">
        <v>5.32</v>
      </c>
      <c r="I80" s="101">
        <v>153.79</v>
      </c>
      <c r="J80" s="175" t="s">
        <v>325</v>
      </c>
      <c r="K80" s="2"/>
      <c r="L80" s="103"/>
      <c r="M80" s="103"/>
      <c r="N80" s="103"/>
      <c r="O80" s="190"/>
      <c r="P80" s="190"/>
      <c r="Q80" s="190"/>
      <c r="R80" s="190"/>
      <c r="S80" s="190"/>
      <c r="T80" s="190"/>
    </row>
    <row r="81" spans="1:14" x14ac:dyDescent="0.25">
      <c r="A81" s="175"/>
      <c r="B81" s="191" t="s">
        <v>158</v>
      </c>
      <c r="C81" s="169"/>
      <c r="D81" s="169">
        <v>57.1</v>
      </c>
      <c r="E81" s="169">
        <v>52</v>
      </c>
      <c r="F81" s="101"/>
      <c r="G81" s="101"/>
      <c r="H81" s="101"/>
      <c r="I81" s="101"/>
      <c r="J81" s="4" t="s">
        <v>17</v>
      </c>
      <c r="K81" s="2"/>
      <c r="L81" s="2"/>
      <c r="M81" s="2"/>
      <c r="N81" s="2"/>
    </row>
    <row r="82" spans="1:14" x14ac:dyDescent="0.25">
      <c r="A82" s="175"/>
      <c r="B82" s="156" t="s">
        <v>180</v>
      </c>
      <c r="C82" s="169"/>
      <c r="D82" s="169">
        <v>10.5</v>
      </c>
      <c r="E82" s="169">
        <v>10.5</v>
      </c>
      <c r="F82" s="101"/>
      <c r="G82" s="101"/>
      <c r="H82" s="101"/>
      <c r="I82" s="101"/>
      <c r="J82" s="175"/>
      <c r="K82" s="2"/>
      <c r="L82" s="2"/>
      <c r="M82" s="2"/>
      <c r="N82" s="2"/>
    </row>
    <row r="83" spans="1:14" x14ac:dyDescent="0.25">
      <c r="A83" s="175"/>
      <c r="B83" s="156" t="s">
        <v>326</v>
      </c>
      <c r="C83" s="169"/>
      <c r="D83" s="169">
        <v>18.2</v>
      </c>
      <c r="E83" s="169">
        <v>18.2</v>
      </c>
      <c r="F83" s="101"/>
      <c r="G83" s="101"/>
      <c r="H83" s="101"/>
      <c r="I83" s="101"/>
      <c r="J83" s="175"/>
      <c r="K83" s="2"/>
      <c r="L83" s="2"/>
      <c r="M83" s="2"/>
      <c r="N83" s="2"/>
    </row>
    <row r="84" spans="1:14" x14ac:dyDescent="0.25">
      <c r="A84" s="175"/>
      <c r="B84" s="156" t="s">
        <v>182</v>
      </c>
      <c r="C84" s="169"/>
      <c r="D84" s="169">
        <v>2</v>
      </c>
      <c r="E84" s="169">
        <v>2</v>
      </c>
      <c r="F84" s="101"/>
      <c r="G84" s="101"/>
      <c r="H84" s="101"/>
      <c r="I84" s="101"/>
      <c r="J84" s="175"/>
      <c r="K84" s="2"/>
      <c r="L84" s="2"/>
      <c r="M84" s="2"/>
      <c r="N84" s="2"/>
    </row>
    <row r="85" spans="1:14" x14ac:dyDescent="0.25">
      <c r="A85" s="175"/>
      <c r="B85" s="99" t="s">
        <v>21</v>
      </c>
      <c r="C85" s="101"/>
      <c r="D85" s="150">
        <v>0.7</v>
      </c>
      <c r="E85" s="150">
        <v>0.7</v>
      </c>
      <c r="F85" s="101"/>
      <c r="G85" s="101"/>
      <c r="H85" s="101"/>
      <c r="I85" s="101"/>
      <c r="J85" s="175"/>
      <c r="K85" s="2"/>
      <c r="L85" s="2"/>
      <c r="M85" s="2"/>
      <c r="N85" s="2"/>
    </row>
    <row r="86" spans="1:14" x14ac:dyDescent="0.25">
      <c r="A86" s="175"/>
      <c r="B86" s="118" t="s">
        <v>66</v>
      </c>
      <c r="C86" s="101">
        <v>130</v>
      </c>
      <c r="D86" s="99"/>
      <c r="E86" s="99"/>
      <c r="F86" s="70">
        <v>3.4</v>
      </c>
      <c r="G86" s="70">
        <v>4.1900000000000004</v>
      </c>
      <c r="H86" s="70">
        <v>17.489999999999998</v>
      </c>
      <c r="I86" s="70">
        <v>113.31</v>
      </c>
      <c r="J86" s="70" t="s">
        <v>67</v>
      </c>
      <c r="K86" s="2"/>
      <c r="L86" s="2"/>
      <c r="M86" s="2"/>
      <c r="N86" s="2"/>
    </row>
    <row r="87" spans="1:14" x14ac:dyDescent="0.25">
      <c r="A87" s="175"/>
      <c r="B87" s="159" t="s">
        <v>60</v>
      </c>
      <c r="C87" s="150"/>
      <c r="D87" s="160">
        <v>170.7</v>
      </c>
      <c r="E87" s="160">
        <v>136.5</v>
      </c>
      <c r="F87" s="70"/>
      <c r="G87" s="70"/>
      <c r="H87" s="70"/>
      <c r="I87" s="70"/>
      <c r="J87" s="70" t="s">
        <v>17</v>
      </c>
      <c r="K87" s="2"/>
      <c r="L87" s="2"/>
      <c r="M87" s="2"/>
      <c r="N87" s="2"/>
    </row>
    <row r="88" spans="1:14" x14ac:dyDescent="0.25">
      <c r="A88" s="175"/>
      <c r="B88" s="159" t="s">
        <v>61</v>
      </c>
      <c r="C88" s="150"/>
      <c r="D88" s="160">
        <v>5.86</v>
      </c>
      <c r="E88" s="160">
        <v>5.86</v>
      </c>
      <c r="F88" s="70"/>
      <c r="G88" s="70"/>
      <c r="H88" s="70"/>
      <c r="I88" s="70"/>
      <c r="J88" s="99"/>
      <c r="K88" s="2"/>
      <c r="L88" s="2"/>
      <c r="M88" s="2"/>
      <c r="N88" s="2"/>
    </row>
    <row r="89" spans="1:14" x14ac:dyDescent="0.25">
      <c r="A89" s="175"/>
      <c r="B89" s="159" t="s">
        <v>62</v>
      </c>
      <c r="C89" s="150"/>
      <c r="D89" s="160">
        <v>6.5</v>
      </c>
      <c r="E89" s="160">
        <v>5.2</v>
      </c>
      <c r="F89" s="70"/>
      <c r="G89" s="70"/>
      <c r="H89" s="70"/>
      <c r="I89" s="70"/>
      <c r="J89" s="99"/>
      <c r="K89" s="2"/>
      <c r="L89" s="2"/>
      <c r="M89" s="2"/>
      <c r="N89" s="2"/>
    </row>
    <row r="90" spans="1:14" x14ac:dyDescent="0.25">
      <c r="A90" s="175"/>
      <c r="B90" s="161" t="s">
        <v>63</v>
      </c>
      <c r="C90" s="150"/>
      <c r="D90" s="160">
        <v>9.1999999999999993</v>
      </c>
      <c r="E90" s="160">
        <v>7.8</v>
      </c>
      <c r="F90" s="70"/>
      <c r="G90" s="70"/>
      <c r="H90" s="70"/>
      <c r="I90" s="70"/>
      <c r="J90" s="99"/>
      <c r="K90" s="2"/>
      <c r="L90" s="2"/>
      <c r="M90" s="2"/>
      <c r="N90" s="2"/>
    </row>
    <row r="91" spans="1:14" ht="31.5" x14ac:dyDescent="0.25">
      <c r="A91" s="175"/>
      <c r="B91" s="161" t="s">
        <v>37</v>
      </c>
      <c r="C91" s="150"/>
      <c r="D91" s="160">
        <v>4.2</v>
      </c>
      <c r="E91" s="160">
        <v>4.2</v>
      </c>
      <c r="F91" s="70"/>
      <c r="G91" s="70"/>
      <c r="H91" s="70"/>
      <c r="I91" s="70"/>
      <c r="J91" s="99"/>
      <c r="K91" s="2"/>
      <c r="L91" s="2"/>
      <c r="M91" s="2"/>
      <c r="N91" s="2"/>
    </row>
    <row r="92" spans="1:14" x14ac:dyDescent="0.25">
      <c r="A92" s="175"/>
      <c r="B92" s="159" t="s">
        <v>64</v>
      </c>
      <c r="C92" s="150"/>
      <c r="D92" s="160">
        <v>1.56</v>
      </c>
      <c r="E92" s="160">
        <v>1.56</v>
      </c>
      <c r="F92" s="70"/>
      <c r="G92" s="70"/>
      <c r="H92" s="70"/>
      <c r="I92" s="70"/>
      <c r="J92" s="99"/>
      <c r="K92" s="2"/>
      <c r="L92" s="2"/>
      <c r="M92" s="2"/>
      <c r="N92" s="2"/>
    </row>
    <row r="93" spans="1:14" x14ac:dyDescent="0.25">
      <c r="A93" s="175"/>
      <c r="B93" s="159" t="s">
        <v>65</v>
      </c>
      <c r="C93" s="150"/>
      <c r="D93" s="160">
        <v>3.5</v>
      </c>
      <c r="E93" s="160">
        <v>2.6</v>
      </c>
      <c r="F93" s="70"/>
      <c r="G93" s="70"/>
      <c r="H93" s="70"/>
      <c r="I93" s="70"/>
      <c r="J93" s="99"/>
      <c r="K93" s="2"/>
      <c r="L93" s="2"/>
      <c r="M93" s="2"/>
      <c r="N93" s="2"/>
    </row>
    <row r="94" spans="1:14" x14ac:dyDescent="0.25">
      <c r="A94" s="175"/>
      <c r="B94" s="159" t="s">
        <v>40</v>
      </c>
      <c r="C94" s="150"/>
      <c r="D94" s="160">
        <v>3.9</v>
      </c>
      <c r="E94" s="160">
        <v>3.9</v>
      </c>
      <c r="F94" s="70"/>
      <c r="G94" s="70"/>
      <c r="H94" s="70"/>
      <c r="I94" s="70"/>
      <c r="J94" s="99"/>
      <c r="K94" s="2"/>
      <c r="L94" s="2"/>
      <c r="M94" s="2"/>
      <c r="N94" s="2"/>
    </row>
    <row r="95" spans="1:14" x14ac:dyDescent="0.25">
      <c r="A95" s="175"/>
      <c r="B95" s="159" t="s">
        <v>21</v>
      </c>
      <c r="C95" s="150"/>
      <c r="D95" s="160">
        <v>0.6</v>
      </c>
      <c r="E95" s="160">
        <v>0.6</v>
      </c>
      <c r="F95" s="70"/>
      <c r="G95" s="70"/>
      <c r="H95" s="70"/>
      <c r="I95" s="70"/>
      <c r="J95" s="99"/>
      <c r="K95" s="2"/>
      <c r="L95" s="2"/>
      <c r="M95" s="2"/>
      <c r="N95" s="2"/>
    </row>
    <row r="96" spans="1:14" ht="31.5" x14ac:dyDescent="0.25">
      <c r="A96" s="3"/>
      <c r="B96" s="123" t="s">
        <v>399</v>
      </c>
      <c r="C96" s="101">
        <v>180</v>
      </c>
      <c r="D96" s="150"/>
      <c r="E96" s="150"/>
      <c r="F96" s="101">
        <v>0.18</v>
      </c>
      <c r="G96" s="101">
        <v>0</v>
      </c>
      <c r="H96" s="101">
        <v>5.85</v>
      </c>
      <c r="I96" s="101">
        <v>24.12</v>
      </c>
      <c r="J96" s="213" t="s">
        <v>422</v>
      </c>
      <c r="K96" s="2"/>
      <c r="L96" s="2"/>
      <c r="M96" s="2"/>
      <c r="N96" s="2"/>
    </row>
    <row r="97" spans="1:14" x14ac:dyDescent="0.25">
      <c r="A97" s="3"/>
      <c r="B97" s="99" t="s">
        <v>81</v>
      </c>
      <c r="C97" s="101"/>
      <c r="D97" s="150">
        <v>0.9</v>
      </c>
      <c r="E97" s="150">
        <v>0.9</v>
      </c>
      <c r="F97" s="101"/>
      <c r="G97" s="101"/>
      <c r="H97" s="101"/>
      <c r="I97" s="101"/>
      <c r="J97" s="70"/>
      <c r="K97" s="2"/>
      <c r="L97" s="2"/>
      <c r="M97" s="2"/>
      <c r="N97" s="2"/>
    </row>
    <row r="98" spans="1:14" x14ac:dyDescent="0.25">
      <c r="A98" s="3"/>
      <c r="B98" s="99" t="s">
        <v>28</v>
      </c>
      <c r="C98" s="101"/>
      <c r="D98" s="150">
        <v>180</v>
      </c>
      <c r="E98" s="150">
        <v>180</v>
      </c>
      <c r="F98" s="101"/>
      <c r="G98" s="101"/>
      <c r="H98" s="101"/>
      <c r="I98" s="101"/>
      <c r="J98" s="99"/>
      <c r="K98" s="2"/>
      <c r="L98" s="2"/>
      <c r="M98" s="2"/>
      <c r="N98" s="2"/>
    </row>
    <row r="99" spans="1:14" x14ac:dyDescent="0.25">
      <c r="A99" s="3"/>
      <c r="B99" s="99" t="s">
        <v>20</v>
      </c>
      <c r="C99" s="101"/>
      <c r="D99" s="150">
        <v>6.3</v>
      </c>
      <c r="E99" s="150">
        <v>6.3</v>
      </c>
      <c r="F99" s="101"/>
      <c r="G99" s="101"/>
      <c r="H99" s="101"/>
      <c r="I99" s="101"/>
      <c r="J99" s="99"/>
      <c r="K99" s="2"/>
      <c r="L99" s="2"/>
      <c r="M99" s="2"/>
      <c r="N99" s="2"/>
    </row>
    <row r="100" spans="1:14" x14ac:dyDescent="0.25">
      <c r="A100" s="3"/>
      <c r="B100" s="118" t="s">
        <v>426</v>
      </c>
      <c r="C100" s="101">
        <v>100</v>
      </c>
      <c r="D100" s="150">
        <f>C100*167/K100</f>
        <v>167</v>
      </c>
      <c r="E100" s="150">
        <f>C100</f>
        <v>100</v>
      </c>
      <c r="F100" s="101">
        <f>C100*1.5/K100</f>
        <v>1.5</v>
      </c>
      <c r="G100" s="101">
        <f>C100*0.5/K100</f>
        <v>0.5</v>
      </c>
      <c r="H100" s="101">
        <v>21</v>
      </c>
      <c r="I100" s="101">
        <f>C100*95/K100</f>
        <v>95</v>
      </c>
      <c r="J100" s="3"/>
      <c r="K100" s="140">
        <v>100</v>
      </c>
      <c r="L100" s="2"/>
      <c r="M100" s="2"/>
      <c r="N100" s="2"/>
    </row>
    <row r="101" spans="1:14" x14ac:dyDescent="0.25">
      <c r="A101" s="3"/>
      <c r="B101" s="118" t="s">
        <v>29</v>
      </c>
      <c r="C101" s="152">
        <v>20</v>
      </c>
      <c r="D101" s="153">
        <v>20</v>
      </c>
      <c r="E101" s="153">
        <v>20</v>
      </c>
      <c r="F101" s="152">
        <v>1.52</v>
      </c>
      <c r="G101" s="152">
        <v>0.18</v>
      </c>
      <c r="H101" s="152">
        <v>9.34</v>
      </c>
      <c r="I101" s="152">
        <v>46.2</v>
      </c>
      <c r="J101" s="3"/>
      <c r="K101" s="2"/>
      <c r="L101" s="2"/>
      <c r="M101" s="2"/>
      <c r="N101" s="2"/>
    </row>
    <row r="102" spans="1:14" x14ac:dyDescent="0.25">
      <c r="A102" s="3"/>
      <c r="B102" s="123" t="s">
        <v>85</v>
      </c>
      <c r="C102" s="152">
        <v>30</v>
      </c>
      <c r="D102" s="153">
        <v>30</v>
      </c>
      <c r="E102" s="153">
        <v>30</v>
      </c>
      <c r="F102" s="152">
        <v>2.31</v>
      </c>
      <c r="G102" s="152">
        <v>0.42</v>
      </c>
      <c r="H102" s="152">
        <v>11.28</v>
      </c>
      <c r="I102" s="152">
        <v>60.3</v>
      </c>
      <c r="J102" s="3"/>
      <c r="K102" s="2"/>
      <c r="L102" s="2"/>
      <c r="M102" s="2"/>
      <c r="N102" s="2"/>
    </row>
    <row r="103" spans="1:14" x14ac:dyDescent="0.25">
      <c r="A103" s="5" t="s">
        <v>82</v>
      </c>
      <c r="B103" s="5"/>
      <c r="C103" s="9">
        <f>SUM(C80:C102)</f>
        <v>530</v>
      </c>
      <c r="D103" s="5"/>
      <c r="E103" s="5"/>
      <c r="F103" s="174">
        <f>SUM(F80:F102)</f>
        <v>19.59</v>
      </c>
      <c r="G103" s="174">
        <f>SUM(G80:G102)</f>
        <v>15.250000000000002</v>
      </c>
      <c r="H103" s="174">
        <f>SUM(H80:H102)</f>
        <v>70.28</v>
      </c>
      <c r="I103" s="174">
        <f>SUM(I80:I102)</f>
        <v>492.72</v>
      </c>
      <c r="J103" s="5"/>
      <c r="K103" s="2"/>
      <c r="L103" s="2"/>
      <c r="M103" s="2"/>
      <c r="N103" s="2"/>
    </row>
    <row r="104" spans="1:14" x14ac:dyDescent="0.25">
      <c r="A104" s="14" t="s">
        <v>83</v>
      </c>
      <c r="B104" s="14"/>
      <c r="C104" s="14"/>
      <c r="D104" s="14"/>
      <c r="E104" s="14"/>
      <c r="F104" s="15">
        <f>F23+F25+F71+F79+F103</f>
        <v>90.62</v>
      </c>
      <c r="G104" s="15">
        <f>G23+G25+G71+G79+G103</f>
        <v>67.415000000000006</v>
      </c>
      <c r="H104" s="15">
        <f>H23+H25+H71+H79+H103</f>
        <v>291.48</v>
      </c>
      <c r="I104" s="15">
        <f>I23+I25+I71+I79+I103</f>
        <v>2168.0100000000002</v>
      </c>
      <c r="J104" s="14"/>
      <c r="K104" s="2"/>
      <c r="L104" s="2"/>
      <c r="M104" s="2"/>
      <c r="N104" s="2"/>
    </row>
    <row r="105" spans="1:14" ht="16.5" thickBot="1" x14ac:dyDescent="0.3">
      <c r="J105" s="2"/>
      <c r="K105" s="2"/>
      <c r="L105" s="2"/>
      <c r="M105" s="2"/>
      <c r="N105" s="2"/>
    </row>
    <row r="106" spans="1:14" ht="16.5" thickBot="1" x14ac:dyDescent="0.3">
      <c r="A106" s="214" t="s">
        <v>133</v>
      </c>
      <c r="B106" s="215" t="s">
        <v>134</v>
      </c>
      <c r="C106" s="216" t="s">
        <v>135</v>
      </c>
      <c r="D106" s="217" t="s">
        <v>136</v>
      </c>
      <c r="E106" s="218"/>
      <c r="F106" s="218"/>
      <c r="G106" s="218"/>
      <c r="H106" s="218"/>
      <c r="J106" s="2"/>
      <c r="K106" s="2"/>
      <c r="L106" s="2"/>
      <c r="M106" s="2"/>
      <c r="N106" s="2"/>
    </row>
    <row r="107" spans="1:14" x14ac:dyDescent="0.25">
      <c r="A107" s="219" t="s">
        <v>137</v>
      </c>
      <c r="B107" s="220">
        <f>I23</f>
        <v>664.83</v>
      </c>
      <c r="C107" s="221">
        <f>B107/B112*100</f>
        <v>30.665448960106271</v>
      </c>
      <c r="D107" s="222">
        <v>0.2</v>
      </c>
      <c r="E107" s="104"/>
      <c r="F107" s="104"/>
      <c r="G107" s="223"/>
      <c r="H107" s="224"/>
      <c r="J107" s="2"/>
      <c r="K107" s="2"/>
      <c r="L107" s="2"/>
      <c r="M107" s="2"/>
      <c r="N107" s="2"/>
    </row>
    <row r="108" spans="1:14" x14ac:dyDescent="0.25">
      <c r="A108" s="219" t="s">
        <v>138</v>
      </c>
      <c r="B108" s="220">
        <f>I25</f>
        <v>92</v>
      </c>
      <c r="C108" s="221">
        <f>B108/B112*100</f>
        <v>4.243522861979419</v>
      </c>
      <c r="D108" s="222">
        <v>0.05</v>
      </c>
      <c r="E108" s="104"/>
      <c r="F108" s="104"/>
      <c r="G108" s="223"/>
      <c r="H108" s="224"/>
      <c r="J108" s="2"/>
      <c r="K108" s="2"/>
      <c r="L108" s="2"/>
      <c r="M108" s="2"/>
      <c r="N108" s="2"/>
    </row>
    <row r="109" spans="1:14" x14ac:dyDescent="0.25">
      <c r="A109" s="225" t="s">
        <v>139</v>
      </c>
      <c r="B109" s="226">
        <f>I71</f>
        <v>611.88</v>
      </c>
      <c r="C109" s="227">
        <f>B109/B112*100</f>
        <v>28.223117052043118</v>
      </c>
      <c r="D109" s="228">
        <v>0.35</v>
      </c>
      <c r="E109" s="104"/>
      <c r="F109" s="104"/>
      <c r="G109" s="223"/>
      <c r="H109" s="229"/>
      <c r="J109" s="2"/>
      <c r="K109" s="2"/>
      <c r="L109" s="2"/>
      <c r="M109" s="2"/>
      <c r="N109" s="2"/>
    </row>
    <row r="110" spans="1:14" x14ac:dyDescent="0.25">
      <c r="A110" s="225" t="s">
        <v>140</v>
      </c>
      <c r="B110" s="226">
        <f>I79</f>
        <v>306.58</v>
      </c>
      <c r="C110" s="227">
        <f>B110/B112*100</f>
        <v>14.141078685061414</v>
      </c>
      <c r="D110" s="228">
        <v>0.15</v>
      </c>
      <c r="E110" s="104"/>
      <c r="F110" s="104"/>
      <c r="G110" s="223"/>
      <c r="H110" s="224"/>
      <c r="J110" s="2"/>
      <c r="K110" s="2"/>
      <c r="L110" s="2"/>
      <c r="M110" s="2"/>
      <c r="N110" s="2"/>
    </row>
    <row r="111" spans="1:14" ht="16.5" thickBot="1" x14ac:dyDescent="0.3">
      <c r="A111" s="225" t="s">
        <v>141</v>
      </c>
      <c r="B111" s="226">
        <f>I103</f>
        <v>492.72</v>
      </c>
      <c r="C111" s="227">
        <f>B111/B112*100</f>
        <v>22.726832440809773</v>
      </c>
      <c r="D111" s="228">
        <v>0.25</v>
      </c>
      <c r="E111" s="104"/>
      <c r="F111" s="104"/>
      <c r="G111" s="223"/>
      <c r="H111" s="224"/>
      <c r="J111" s="2"/>
      <c r="K111" s="2"/>
      <c r="L111" s="2"/>
      <c r="M111" s="2"/>
      <c r="N111" s="2"/>
    </row>
    <row r="112" spans="1:14" ht="16.5" thickBot="1" x14ac:dyDescent="0.3">
      <c r="A112" s="230" t="s">
        <v>142</v>
      </c>
      <c r="B112" s="231">
        <f>SUM(B107:B111)</f>
        <v>2168.0100000000002</v>
      </c>
      <c r="C112" s="232"/>
      <c r="D112" s="233"/>
      <c r="E112" s="104"/>
      <c r="F112" s="104"/>
      <c r="G112" s="104"/>
      <c r="H112" s="104"/>
      <c r="J112" s="2"/>
      <c r="K112" s="2"/>
      <c r="L112" s="2"/>
      <c r="M112" s="2"/>
      <c r="N112" s="2"/>
    </row>
    <row r="113" spans="10:14" x14ac:dyDescent="0.25">
      <c r="J113" s="2"/>
      <c r="K113" s="2"/>
      <c r="L113" s="2"/>
      <c r="M113" s="2"/>
      <c r="N113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11"/>
  <sheetViews>
    <sheetView view="pageBreakPreview" topLeftCell="A97" zoomScale="106" zoomScaleSheetLayoutView="106" workbookViewId="0">
      <selection activeCell="A6" sqref="A6"/>
    </sheetView>
  </sheetViews>
  <sheetFormatPr defaultRowHeight="15.75" x14ac:dyDescent="0.25"/>
  <cols>
    <col min="1" max="1" width="19" style="2" customWidth="1"/>
    <col min="2" max="2" width="22.7109375" style="2" customWidth="1"/>
    <col min="3" max="9" width="9.140625" style="2"/>
    <col min="10" max="10" width="10.140625" style="2" customWidth="1"/>
    <col min="11" max="16384" width="9.140625" style="2"/>
  </cols>
  <sheetData>
    <row r="1" spans="1:10" x14ac:dyDescent="0.25">
      <c r="A1" s="335" t="s">
        <v>0</v>
      </c>
      <c r="B1" s="367"/>
      <c r="C1" s="367"/>
      <c r="D1" s="367"/>
      <c r="E1" s="367"/>
      <c r="F1" s="367"/>
      <c r="G1" s="367"/>
      <c r="H1" s="367"/>
      <c r="I1" s="367"/>
      <c r="J1" s="367"/>
    </row>
    <row r="2" spans="1:10" x14ac:dyDescent="0.25">
      <c r="A2" s="2" t="s">
        <v>427</v>
      </c>
    </row>
    <row r="4" spans="1:10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68"/>
      <c r="F4" s="329" t="s">
        <v>8</v>
      </c>
      <c r="G4" s="329"/>
      <c r="H4" s="329"/>
      <c r="I4" s="331" t="s">
        <v>9</v>
      </c>
      <c r="J4" s="329" t="s">
        <v>10</v>
      </c>
    </row>
    <row r="5" spans="1:10" x14ac:dyDescent="0.25">
      <c r="A5" s="331"/>
      <c r="B5" s="331"/>
      <c r="C5" s="331"/>
      <c r="D5" s="313" t="s">
        <v>11</v>
      </c>
      <c r="E5" s="313" t="s">
        <v>12</v>
      </c>
      <c r="F5" s="4" t="s">
        <v>5</v>
      </c>
      <c r="G5" s="4" t="s">
        <v>6</v>
      </c>
      <c r="H5" s="4" t="s">
        <v>7</v>
      </c>
      <c r="I5" s="331"/>
      <c r="J5" s="329"/>
    </row>
    <row r="6" spans="1:10" x14ac:dyDescent="0.25">
      <c r="A6" s="186" t="s">
        <v>327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customHeight="1" x14ac:dyDescent="0.25">
      <c r="A7" s="4" t="s">
        <v>15</v>
      </c>
      <c r="B7" s="16" t="s">
        <v>328</v>
      </c>
      <c r="C7" s="4">
        <v>200</v>
      </c>
      <c r="D7" s="4"/>
      <c r="E7" s="4"/>
      <c r="F7" s="101">
        <v>17.899999999999999</v>
      </c>
      <c r="G7" s="101">
        <v>27.78</v>
      </c>
      <c r="H7" s="101">
        <v>4.68</v>
      </c>
      <c r="I7" s="101">
        <v>340.46</v>
      </c>
      <c r="J7" s="70" t="s">
        <v>42</v>
      </c>
    </row>
    <row r="8" spans="1:10" x14ac:dyDescent="0.25">
      <c r="A8" s="3"/>
      <c r="B8" s="99" t="s">
        <v>195</v>
      </c>
      <c r="C8" s="3"/>
      <c r="D8" s="369" t="s">
        <v>388</v>
      </c>
      <c r="E8" s="369">
        <v>135</v>
      </c>
      <c r="F8" s="150"/>
      <c r="G8" s="150"/>
      <c r="H8" s="150"/>
      <c r="I8" s="150"/>
      <c r="J8" s="70" t="s">
        <v>17</v>
      </c>
    </row>
    <row r="9" spans="1:10" x14ac:dyDescent="0.25">
      <c r="A9" s="3"/>
      <c r="B9" s="99" t="s">
        <v>27</v>
      </c>
      <c r="C9" s="3"/>
      <c r="D9" s="369">
        <v>80</v>
      </c>
      <c r="E9" s="369">
        <v>80</v>
      </c>
      <c r="F9" s="153"/>
      <c r="G9" s="153"/>
      <c r="H9" s="153"/>
      <c r="I9" s="153"/>
      <c r="J9" s="4"/>
    </row>
    <row r="10" spans="1:10" x14ac:dyDescent="0.25">
      <c r="A10" s="3"/>
      <c r="B10" s="99" t="s">
        <v>21</v>
      </c>
      <c r="C10" s="3"/>
      <c r="D10" s="369">
        <v>1</v>
      </c>
      <c r="E10" s="369">
        <v>1</v>
      </c>
      <c r="F10" s="153"/>
      <c r="G10" s="153"/>
      <c r="H10" s="153"/>
      <c r="I10" s="153"/>
      <c r="J10" s="4"/>
    </row>
    <row r="11" spans="1:10" x14ac:dyDescent="0.25">
      <c r="A11" s="3"/>
      <c r="B11" s="99" t="s">
        <v>23</v>
      </c>
      <c r="C11" s="99"/>
      <c r="D11" s="370">
        <v>8</v>
      </c>
      <c r="E11" s="370">
        <v>8</v>
      </c>
      <c r="F11" s="150"/>
      <c r="G11" s="150"/>
      <c r="H11" s="150"/>
      <c r="I11" s="150"/>
      <c r="J11" s="70"/>
    </row>
    <row r="12" spans="1:10" x14ac:dyDescent="0.25">
      <c r="A12" s="3"/>
      <c r="B12" s="193"/>
      <c r="C12" s="72"/>
      <c r="D12" s="157"/>
      <c r="E12" s="157"/>
      <c r="F12" s="101"/>
      <c r="G12" s="101"/>
      <c r="H12" s="101"/>
      <c r="I12" s="101"/>
      <c r="J12" s="99"/>
    </row>
    <row r="13" spans="1:10" ht="31.5" x14ac:dyDescent="0.25">
      <c r="A13" s="3"/>
      <c r="B13" s="69" t="s">
        <v>25</v>
      </c>
      <c r="C13" s="101">
        <v>200</v>
      </c>
      <c r="D13" s="99"/>
      <c r="E13" s="99"/>
      <c r="F13" s="101">
        <v>3.8</v>
      </c>
      <c r="G13" s="101">
        <v>3.5</v>
      </c>
      <c r="H13" s="101">
        <v>11.2</v>
      </c>
      <c r="I13" s="101">
        <v>91.2</v>
      </c>
      <c r="J13" s="70" t="s">
        <v>420</v>
      </c>
    </row>
    <row r="14" spans="1:10" x14ac:dyDescent="0.25">
      <c r="A14" s="3"/>
      <c r="B14" s="156" t="s">
        <v>26</v>
      </c>
      <c r="C14" s="166"/>
      <c r="D14" s="157">
        <v>5</v>
      </c>
      <c r="E14" s="157">
        <v>5</v>
      </c>
      <c r="F14" s="150"/>
      <c r="G14" s="150"/>
      <c r="H14" s="150"/>
      <c r="I14" s="150"/>
      <c r="J14" s="70"/>
    </row>
    <row r="15" spans="1:10" x14ac:dyDescent="0.25">
      <c r="A15" s="3"/>
      <c r="B15" s="156" t="s">
        <v>20</v>
      </c>
      <c r="C15" s="166"/>
      <c r="D15" s="157">
        <v>7</v>
      </c>
      <c r="E15" s="157">
        <v>7</v>
      </c>
      <c r="F15" s="150"/>
      <c r="G15" s="150"/>
      <c r="H15" s="150"/>
      <c r="I15" s="150"/>
      <c r="J15" s="70"/>
    </row>
    <row r="16" spans="1:10" x14ac:dyDescent="0.25">
      <c r="A16" s="3"/>
      <c r="B16" s="156" t="s">
        <v>27</v>
      </c>
      <c r="C16" s="166"/>
      <c r="D16" s="157">
        <v>100</v>
      </c>
      <c r="E16" s="157">
        <v>100</v>
      </c>
      <c r="F16" s="150"/>
      <c r="G16" s="150"/>
      <c r="H16" s="150"/>
      <c r="I16" s="150"/>
      <c r="J16" s="99"/>
    </row>
    <row r="17" spans="1:12" x14ac:dyDescent="0.25">
      <c r="A17" s="3"/>
      <c r="B17" s="156" t="s">
        <v>28</v>
      </c>
      <c r="C17" s="166"/>
      <c r="D17" s="157">
        <v>120</v>
      </c>
      <c r="E17" s="157">
        <v>120</v>
      </c>
      <c r="F17" s="150"/>
      <c r="G17" s="150"/>
      <c r="H17" s="150"/>
      <c r="I17" s="150"/>
      <c r="J17" s="99"/>
    </row>
    <row r="18" spans="1:12" x14ac:dyDescent="0.25">
      <c r="A18" s="3"/>
      <c r="B18" s="118" t="s">
        <v>29</v>
      </c>
      <c r="C18" s="101">
        <v>10</v>
      </c>
      <c r="D18" s="150">
        <v>10</v>
      </c>
      <c r="E18" s="150">
        <v>10</v>
      </c>
      <c r="F18" s="101">
        <v>0.76</v>
      </c>
      <c r="G18" s="101">
        <v>0.09</v>
      </c>
      <c r="H18" s="101">
        <v>4.67</v>
      </c>
      <c r="I18" s="101">
        <v>23.1</v>
      </c>
      <c r="J18" s="99"/>
    </row>
    <row r="19" spans="1:12" x14ac:dyDescent="0.25">
      <c r="A19" s="3"/>
      <c r="B19" s="123" t="s">
        <v>85</v>
      </c>
      <c r="C19" s="152">
        <v>10</v>
      </c>
      <c r="D19" s="153">
        <v>10</v>
      </c>
      <c r="E19" s="153">
        <v>10</v>
      </c>
      <c r="F19" s="101">
        <v>0.77</v>
      </c>
      <c r="G19" s="101">
        <v>0.14000000000000001</v>
      </c>
      <c r="H19" s="101">
        <v>3.76</v>
      </c>
      <c r="I19" s="101">
        <v>20.100000000000001</v>
      </c>
      <c r="J19" s="3"/>
    </row>
    <row r="20" spans="1:12" x14ac:dyDescent="0.25">
      <c r="A20" s="5" t="s">
        <v>31</v>
      </c>
      <c r="B20" s="6"/>
      <c r="C20" s="9">
        <f>SUM(C7:C19)</f>
        <v>420</v>
      </c>
      <c r="D20" s="6"/>
      <c r="E20" s="6"/>
      <c r="F20" s="9">
        <f>SUM(F7:F19)</f>
        <v>23.23</v>
      </c>
      <c r="G20" s="9">
        <f>SUM(G7:G19)</f>
        <v>31.51</v>
      </c>
      <c r="H20" s="9">
        <f>SUM(H7:H19)</f>
        <v>24.309999999999995</v>
      </c>
      <c r="I20" s="9">
        <f>SUM(I7:I19)</f>
        <v>474.86</v>
      </c>
      <c r="J20" s="6"/>
    </row>
    <row r="21" spans="1:12" x14ac:dyDescent="0.25">
      <c r="A21" s="4" t="s">
        <v>32</v>
      </c>
      <c r="B21" s="371" t="s">
        <v>305</v>
      </c>
      <c r="C21" s="209">
        <v>120</v>
      </c>
      <c r="D21" s="210">
        <v>136.80000000000001</v>
      </c>
      <c r="E21" s="210">
        <f>C21</f>
        <v>120</v>
      </c>
      <c r="F21" s="209">
        <f>C21*0.44/K21</f>
        <v>0.48</v>
      </c>
      <c r="G21" s="209">
        <f>C21*0.44/K21</f>
        <v>0.48</v>
      </c>
      <c r="H21" s="209">
        <f>C21*10.78/K21</f>
        <v>11.76</v>
      </c>
      <c r="I21" s="209">
        <v>54</v>
      </c>
      <c r="J21" s="144"/>
      <c r="K21" s="145">
        <v>110</v>
      </c>
    </row>
    <row r="22" spans="1:12" ht="31.5" x14ac:dyDescent="0.25">
      <c r="A22" s="10" t="s">
        <v>33</v>
      </c>
      <c r="B22" s="6"/>
      <c r="C22" s="6"/>
      <c r="D22" s="6"/>
      <c r="E22" s="6"/>
      <c r="F22" s="9">
        <f>SUM(F21)</f>
        <v>0.48</v>
      </c>
      <c r="G22" s="9">
        <f>SUM(G21)</f>
        <v>0.48</v>
      </c>
      <c r="H22" s="9">
        <f>SUM(H21)</f>
        <v>11.76</v>
      </c>
      <c r="I22" s="9">
        <f>SUM(I21)</f>
        <v>54</v>
      </c>
      <c r="J22" s="6"/>
    </row>
    <row r="23" spans="1:12" ht="47.25" x14ac:dyDescent="0.25">
      <c r="A23" s="11" t="s">
        <v>34</v>
      </c>
      <c r="B23" s="123" t="s">
        <v>272</v>
      </c>
      <c r="C23" s="101">
        <v>60</v>
      </c>
      <c r="D23" s="99"/>
      <c r="E23" s="99"/>
      <c r="F23" s="70">
        <v>1.86</v>
      </c>
      <c r="G23" s="70">
        <v>0.12</v>
      </c>
      <c r="H23" s="70">
        <v>3.9</v>
      </c>
      <c r="I23" s="70">
        <v>24</v>
      </c>
      <c r="J23" s="70" t="s">
        <v>418</v>
      </c>
    </row>
    <row r="24" spans="1:12" ht="31.5" x14ac:dyDescent="0.25">
      <c r="A24" s="3"/>
      <c r="B24" s="151" t="s">
        <v>273</v>
      </c>
      <c r="C24" s="101"/>
      <c r="D24" s="160">
        <v>100.8</v>
      </c>
      <c r="E24" s="160">
        <v>65.400000000000006</v>
      </c>
      <c r="F24" s="70"/>
      <c r="G24" s="70"/>
      <c r="H24" s="70"/>
      <c r="I24" s="70"/>
      <c r="J24" s="70" t="s">
        <v>17</v>
      </c>
    </row>
    <row r="25" spans="1:12" ht="42" customHeight="1" x14ac:dyDescent="0.25">
      <c r="A25" s="73"/>
      <c r="B25" s="372" t="s">
        <v>383</v>
      </c>
      <c r="C25" s="373">
        <v>190</v>
      </c>
      <c r="D25" s="374"/>
      <c r="E25" s="374"/>
      <c r="F25" s="250">
        <v>3.83</v>
      </c>
      <c r="G25" s="250">
        <v>3.24</v>
      </c>
      <c r="H25" s="250">
        <v>16.350000000000001</v>
      </c>
      <c r="I25" s="250">
        <v>108.24</v>
      </c>
      <c r="J25" s="70" t="s">
        <v>384</v>
      </c>
      <c r="K25" s="100"/>
      <c r="L25" s="100"/>
    </row>
    <row r="26" spans="1:12" ht="31.5" x14ac:dyDescent="0.25">
      <c r="A26" s="73"/>
      <c r="B26" s="165" t="s">
        <v>333</v>
      </c>
      <c r="C26" s="375"/>
      <c r="D26" s="376">
        <v>11.8</v>
      </c>
      <c r="E26" s="376">
        <v>10.48</v>
      </c>
      <c r="F26" s="250"/>
      <c r="G26" s="250"/>
      <c r="H26" s="250"/>
      <c r="I26" s="250"/>
      <c r="J26" s="70" t="s">
        <v>17</v>
      </c>
      <c r="K26" s="100"/>
      <c r="L26" s="100"/>
    </row>
    <row r="27" spans="1:12" x14ac:dyDescent="0.25">
      <c r="A27" s="73"/>
      <c r="B27" s="377" t="s">
        <v>28</v>
      </c>
      <c r="C27" s="375"/>
      <c r="D27" s="376">
        <v>190</v>
      </c>
      <c r="E27" s="376">
        <v>190</v>
      </c>
      <c r="F27" s="250"/>
      <c r="G27" s="250"/>
      <c r="H27" s="250"/>
      <c r="I27" s="250"/>
      <c r="J27" s="70"/>
      <c r="K27" s="100"/>
      <c r="L27" s="100"/>
    </row>
    <row r="28" spans="1:12" ht="31.5" x14ac:dyDescent="0.25">
      <c r="A28" s="73"/>
      <c r="B28" s="377" t="s">
        <v>331</v>
      </c>
      <c r="C28" s="375"/>
      <c r="D28" s="376"/>
      <c r="E28" s="376">
        <v>4</v>
      </c>
      <c r="F28" s="250"/>
      <c r="G28" s="250"/>
      <c r="H28" s="250"/>
      <c r="I28" s="250"/>
      <c r="J28" s="70"/>
      <c r="K28" s="100"/>
      <c r="L28" s="100"/>
    </row>
    <row r="29" spans="1:12" ht="31.5" x14ac:dyDescent="0.25">
      <c r="A29" s="73"/>
      <c r="B29" s="377" t="s">
        <v>332</v>
      </c>
      <c r="C29" s="375"/>
      <c r="D29" s="376"/>
      <c r="E29" s="376">
        <v>141</v>
      </c>
      <c r="F29" s="250"/>
      <c r="G29" s="250"/>
      <c r="H29" s="250"/>
      <c r="I29" s="250"/>
      <c r="J29" s="70"/>
      <c r="K29" s="100"/>
      <c r="L29" s="100"/>
    </row>
    <row r="30" spans="1:12" x14ac:dyDescent="0.25">
      <c r="A30" s="73"/>
      <c r="B30" s="377" t="s">
        <v>187</v>
      </c>
      <c r="C30" s="375"/>
      <c r="D30" s="376">
        <v>7.5</v>
      </c>
      <c r="E30" s="376">
        <v>7.5</v>
      </c>
      <c r="F30" s="250"/>
      <c r="G30" s="250"/>
      <c r="H30" s="250"/>
      <c r="I30" s="250"/>
      <c r="J30" s="70"/>
      <c r="K30" s="100"/>
      <c r="L30" s="100"/>
    </row>
    <row r="31" spans="1:12" x14ac:dyDescent="0.25">
      <c r="A31" s="73"/>
      <c r="B31" s="377" t="s">
        <v>87</v>
      </c>
      <c r="C31" s="375"/>
      <c r="D31" s="378">
        <v>75.2</v>
      </c>
      <c r="E31" s="378">
        <v>56.4</v>
      </c>
      <c r="F31" s="250"/>
      <c r="G31" s="250"/>
      <c r="H31" s="250"/>
      <c r="I31" s="250"/>
      <c r="J31" s="70"/>
      <c r="K31" s="100"/>
      <c r="L31" s="100"/>
    </row>
    <row r="32" spans="1:12" x14ac:dyDescent="0.25">
      <c r="A32" s="73"/>
      <c r="B32" s="377" t="s">
        <v>245</v>
      </c>
      <c r="C32" s="375"/>
      <c r="D32" s="378">
        <v>9.4</v>
      </c>
      <c r="E32" s="378">
        <v>7.5</v>
      </c>
      <c r="F32" s="250"/>
      <c r="G32" s="250"/>
      <c r="H32" s="250"/>
      <c r="I32" s="250"/>
      <c r="J32" s="70"/>
      <c r="K32" s="100"/>
      <c r="L32" s="100"/>
    </row>
    <row r="33" spans="1:12" x14ac:dyDescent="0.25">
      <c r="A33" s="73"/>
      <c r="B33" s="377" t="s">
        <v>209</v>
      </c>
      <c r="C33" s="375"/>
      <c r="D33" s="378">
        <v>8.6999999999999993</v>
      </c>
      <c r="E33" s="378">
        <v>7.5</v>
      </c>
      <c r="F33" s="250"/>
      <c r="G33" s="250"/>
      <c r="H33" s="250"/>
      <c r="I33" s="250"/>
      <c r="J33" s="70"/>
      <c r="K33" s="100"/>
      <c r="L33" s="100"/>
    </row>
    <row r="34" spans="1:12" x14ac:dyDescent="0.25">
      <c r="A34" s="73"/>
      <c r="B34" s="377" t="s">
        <v>106</v>
      </c>
      <c r="C34" s="375"/>
      <c r="D34" s="378">
        <v>2.8</v>
      </c>
      <c r="E34" s="378">
        <v>2.8</v>
      </c>
      <c r="F34" s="250"/>
      <c r="G34" s="250"/>
      <c r="H34" s="250"/>
      <c r="I34" s="250"/>
      <c r="J34" s="70"/>
      <c r="K34" s="100"/>
      <c r="L34" s="100"/>
    </row>
    <row r="35" spans="1:12" x14ac:dyDescent="0.25">
      <c r="A35" s="3"/>
      <c r="B35" s="251" t="s">
        <v>247</v>
      </c>
      <c r="C35" s="252"/>
      <c r="D35" s="317">
        <v>2.63</v>
      </c>
      <c r="E35" s="317">
        <v>1.88</v>
      </c>
      <c r="F35" s="253"/>
      <c r="G35" s="253"/>
      <c r="H35" s="253"/>
      <c r="I35" s="253"/>
      <c r="J35" s="70"/>
      <c r="K35" s="100"/>
      <c r="L35" s="100"/>
    </row>
    <row r="36" spans="1:12" x14ac:dyDescent="0.25">
      <c r="A36" s="3"/>
      <c r="B36" s="251" t="s">
        <v>189</v>
      </c>
      <c r="C36" s="252"/>
      <c r="D36" s="317">
        <v>0.8</v>
      </c>
      <c r="E36" s="317">
        <v>0.8</v>
      </c>
      <c r="F36" s="254"/>
      <c r="G36" s="254"/>
      <c r="H36" s="254"/>
      <c r="I36" s="254"/>
      <c r="J36" s="3"/>
    </row>
    <row r="37" spans="1:12" x14ac:dyDescent="0.25">
      <c r="A37" s="3"/>
      <c r="B37" s="69" t="s">
        <v>403</v>
      </c>
      <c r="C37" s="167">
        <v>70</v>
      </c>
      <c r="D37" s="212"/>
      <c r="E37" s="212"/>
      <c r="F37" s="70">
        <v>24.64</v>
      </c>
      <c r="G37" s="70">
        <v>28.54</v>
      </c>
      <c r="H37" s="164">
        <v>1.66</v>
      </c>
      <c r="I37" s="70">
        <v>362.25</v>
      </c>
      <c r="J37" s="4" t="s">
        <v>404</v>
      </c>
    </row>
    <row r="38" spans="1:12" ht="31.5" x14ac:dyDescent="0.25">
      <c r="A38" s="3"/>
      <c r="B38" s="191" t="s">
        <v>333</v>
      </c>
      <c r="C38" s="167"/>
      <c r="D38" s="169">
        <v>139</v>
      </c>
      <c r="E38" s="169">
        <v>123</v>
      </c>
      <c r="F38" s="70"/>
      <c r="G38" s="70"/>
      <c r="H38" s="70"/>
      <c r="I38" s="70"/>
      <c r="J38" s="4" t="s">
        <v>17</v>
      </c>
    </row>
    <row r="39" spans="1:12" x14ac:dyDescent="0.25">
      <c r="A39" s="3"/>
      <c r="B39" s="156" t="s">
        <v>79</v>
      </c>
      <c r="C39" s="167"/>
      <c r="D39" s="168" t="s">
        <v>345</v>
      </c>
      <c r="E39" s="168">
        <v>13</v>
      </c>
      <c r="F39" s="70"/>
      <c r="G39" s="70"/>
      <c r="H39" s="70"/>
      <c r="I39" s="70"/>
      <c r="J39" s="3"/>
    </row>
    <row r="40" spans="1:12" x14ac:dyDescent="0.25">
      <c r="A40" s="3"/>
      <c r="B40" s="156" t="s">
        <v>341</v>
      </c>
      <c r="C40" s="167"/>
      <c r="D40" s="168"/>
      <c r="E40" s="168">
        <v>20</v>
      </c>
      <c r="F40" s="70"/>
      <c r="G40" s="70"/>
      <c r="H40" s="70"/>
      <c r="I40" s="70"/>
      <c r="J40" s="3"/>
    </row>
    <row r="41" spans="1:12" x14ac:dyDescent="0.25">
      <c r="A41" s="3"/>
      <c r="B41" s="156" t="s">
        <v>27</v>
      </c>
      <c r="C41" s="167"/>
      <c r="D41" s="168">
        <v>15.3</v>
      </c>
      <c r="E41" s="168">
        <v>15.3</v>
      </c>
      <c r="F41" s="70"/>
      <c r="G41" s="70"/>
      <c r="H41" s="70"/>
      <c r="I41" s="70"/>
      <c r="J41" s="3"/>
    </row>
    <row r="42" spans="1:12" x14ac:dyDescent="0.25">
      <c r="A42" s="3"/>
      <c r="B42" s="156" t="s">
        <v>405</v>
      </c>
      <c r="C42" s="167"/>
      <c r="D42" s="168">
        <v>3.3</v>
      </c>
      <c r="E42" s="168">
        <v>3.3</v>
      </c>
      <c r="F42" s="70"/>
      <c r="G42" s="70"/>
      <c r="H42" s="70"/>
      <c r="I42" s="70"/>
      <c r="J42" s="3"/>
    </row>
    <row r="43" spans="1:12" x14ac:dyDescent="0.25">
      <c r="A43" s="3"/>
      <c r="B43" s="156" t="s">
        <v>57</v>
      </c>
      <c r="C43" s="167"/>
      <c r="D43" s="168">
        <v>2.7</v>
      </c>
      <c r="E43" s="168">
        <v>2.7</v>
      </c>
      <c r="F43" s="70"/>
      <c r="G43" s="70"/>
      <c r="H43" s="70"/>
      <c r="I43" s="70"/>
      <c r="J43" s="3"/>
    </row>
    <row r="44" spans="1:12" x14ac:dyDescent="0.25">
      <c r="A44" s="3"/>
      <c r="B44" s="156" t="s">
        <v>23</v>
      </c>
      <c r="C44" s="167"/>
      <c r="D44" s="168">
        <v>2.7</v>
      </c>
      <c r="E44" s="168">
        <v>2.7</v>
      </c>
      <c r="F44" s="70"/>
      <c r="G44" s="70"/>
      <c r="H44" s="70"/>
      <c r="I44" s="70"/>
      <c r="J44" s="3"/>
    </row>
    <row r="45" spans="1:12" x14ac:dyDescent="0.25">
      <c r="A45" s="3"/>
      <c r="B45" s="156" t="s">
        <v>406</v>
      </c>
      <c r="C45" s="167"/>
      <c r="D45" s="168">
        <v>1.3</v>
      </c>
      <c r="E45" s="168">
        <v>1.3</v>
      </c>
      <c r="F45" s="70"/>
      <c r="G45" s="70"/>
      <c r="H45" s="70"/>
      <c r="I45" s="70"/>
      <c r="J45" s="3"/>
    </row>
    <row r="46" spans="1:12" x14ac:dyDescent="0.25">
      <c r="A46" s="3"/>
      <c r="B46" s="156" t="s">
        <v>21</v>
      </c>
      <c r="C46" s="167"/>
      <c r="D46" s="168">
        <v>0.5</v>
      </c>
      <c r="E46" s="168">
        <v>0.5</v>
      </c>
      <c r="F46" s="70"/>
      <c r="G46" s="70"/>
      <c r="H46" s="70"/>
      <c r="I46" s="70"/>
      <c r="J46" s="3"/>
    </row>
    <row r="47" spans="1:12" ht="31.5" x14ac:dyDescent="0.25">
      <c r="A47" s="3"/>
      <c r="B47" s="16" t="s">
        <v>334</v>
      </c>
      <c r="C47" s="152">
        <v>130</v>
      </c>
      <c r="D47" s="3"/>
      <c r="E47" s="3"/>
      <c r="F47" s="4">
        <v>3.41</v>
      </c>
      <c r="G47" s="4">
        <v>4.58</v>
      </c>
      <c r="H47" s="4">
        <v>35.21</v>
      </c>
      <c r="I47" s="4">
        <v>195.68</v>
      </c>
      <c r="J47" s="4" t="s">
        <v>335</v>
      </c>
    </row>
    <row r="48" spans="1:12" x14ac:dyDescent="0.25">
      <c r="A48" s="3"/>
      <c r="B48" s="197" t="s">
        <v>171</v>
      </c>
      <c r="C48" s="153"/>
      <c r="D48" s="198">
        <v>46</v>
      </c>
      <c r="E48" s="198">
        <v>46</v>
      </c>
      <c r="F48" s="4"/>
      <c r="G48" s="4"/>
      <c r="H48" s="4"/>
      <c r="I48" s="4"/>
      <c r="J48" s="4" t="s">
        <v>17</v>
      </c>
    </row>
    <row r="49" spans="1:10" x14ac:dyDescent="0.25">
      <c r="A49" s="3"/>
      <c r="B49" s="197" t="s">
        <v>61</v>
      </c>
      <c r="C49" s="153"/>
      <c r="D49" s="198">
        <v>5.85</v>
      </c>
      <c r="E49" s="198">
        <v>5.85</v>
      </c>
      <c r="F49" s="4"/>
      <c r="G49" s="4"/>
      <c r="H49" s="4"/>
      <c r="I49" s="4"/>
      <c r="J49" s="4"/>
    </row>
    <row r="50" spans="1:10" x14ac:dyDescent="0.25">
      <c r="A50" s="3"/>
      <c r="B50" s="197" t="s">
        <v>28</v>
      </c>
      <c r="C50" s="153"/>
      <c r="D50" s="198">
        <v>87</v>
      </c>
      <c r="E50" s="198">
        <v>87</v>
      </c>
      <c r="F50" s="4"/>
      <c r="G50" s="4"/>
      <c r="H50" s="4"/>
      <c r="I50" s="4"/>
      <c r="J50" s="4"/>
    </row>
    <row r="51" spans="1:10" x14ac:dyDescent="0.25">
      <c r="A51" s="3"/>
      <c r="B51" s="197" t="s">
        <v>56</v>
      </c>
      <c r="C51" s="153"/>
      <c r="D51" s="198">
        <v>2.6</v>
      </c>
      <c r="E51" s="198">
        <v>2.6</v>
      </c>
      <c r="F51" s="4"/>
      <c r="G51" s="4"/>
      <c r="H51" s="4"/>
      <c r="I51" s="4"/>
      <c r="J51" s="4"/>
    </row>
    <row r="52" spans="1:10" x14ac:dyDescent="0.25">
      <c r="A52" s="3"/>
      <c r="B52" s="197" t="s">
        <v>21</v>
      </c>
      <c r="C52" s="153"/>
      <c r="D52" s="198">
        <v>0.8</v>
      </c>
      <c r="E52" s="198">
        <v>0.8</v>
      </c>
      <c r="F52" s="4"/>
      <c r="G52" s="4"/>
      <c r="H52" s="4"/>
      <c r="I52" s="4"/>
      <c r="J52" s="3"/>
    </row>
    <row r="53" spans="1:10" x14ac:dyDescent="0.25">
      <c r="A53" s="3"/>
      <c r="B53" s="199" t="s">
        <v>172</v>
      </c>
      <c r="C53" s="200">
        <v>180</v>
      </c>
      <c r="D53" s="201"/>
      <c r="E53" s="201"/>
      <c r="F53" s="200">
        <v>0</v>
      </c>
      <c r="G53" s="200">
        <v>0</v>
      </c>
      <c r="H53" s="200">
        <v>16.2</v>
      </c>
      <c r="I53" s="202">
        <v>61.74</v>
      </c>
      <c r="J53" s="200"/>
    </row>
    <row r="54" spans="1:10" x14ac:dyDescent="0.25">
      <c r="A54" s="3"/>
      <c r="B54" s="203" t="s">
        <v>173</v>
      </c>
      <c r="C54" s="204"/>
      <c r="D54" s="204">
        <v>18</v>
      </c>
      <c r="E54" s="204">
        <v>18</v>
      </c>
      <c r="F54" s="200"/>
      <c r="G54" s="200"/>
      <c r="H54" s="200"/>
      <c r="I54" s="200"/>
      <c r="J54" s="200"/>
    </row>
    <row r="55" spans="1:10" x14ac:dyDescent="0.25">
      <c r="A55" s="3"/>
      <c r="B55" s="203" t="s">
        <v>28</v>
      </c>
      <c r="C55" s="205"/>
      <c r="D55" s="205">
        <v>180</v>
      </c>
      <c r="E55" s="205">
        <v>180</v>
      </c>
      <c r="F55" s="206"/>
      <c r="G55" s="206"/>
      <c r="H55" s="206"/>
      <c r="I55" s="206"/>
      <c r="J55" s="206"/>
    </row>
    <row r="56" spans="1:10" x14ac:dyDescent="0.25">
      <c r="A56" s="3"/>
      <c r="B56" s="118" t="s">
        <v>29</v>
      </c>
      <c r="C56" s="152">
        <v>20</v>
      </c>
      <c r="D56" s="153">
        <v>20</v>
      </c>
      <c r="E56" s="153">
        <v>20</v>
      </c>
      <c r="F56" s="101">
        <v>1.52</v>
      </c>
      <c r="G56" s="101">
        <v>0.18</v>
      </c>
      <c r="H56" s="101">
        <v>9.34</v>
      </c>
      <c r="I56" s="101">
        <v>46.2</v>
      </c>
      <c r="J56" s="3"/>
    </row>
    <row r="57" spans="1:10" x14ac:dyDescent="0.25">
      <c r="A57" s="3"/>
      <c r="B57" s="123" t="s">
        <v>85</v>
      </c>
      <c r="C57" s="152">
        <v>20</v>
      </c>
      <c r="D57" s="153">
        <v>20</v>
      </c>
      <c r="E57" s="153">
        <v>20</v>
      </c>
      <c r="F57" s="152">
        <v>1.54</v>
      </c>
      <c r="G57" s="152">
        <v>0.28000000000000003</v>
      </c>
      <c r="H57" s="152">
        <v>7.52</v>
      </c>
      <c r="I57" s="152">
        <v>40.200000000000003</v>
      </c>
      <c r="J57" s="3"/>
    </row>
    <row r="58" spans="1:10" x14ac:dyDescent="0.25">
      <c r="A58" s="5" t="s">
        <v>70</v>
      </c>
      <c r="B58" s="6"/>
      <c r="C58" s="9">
        <f>SUM(C23:C57)</f>
        <v>670</v>
      </c>
      <c r="D58" s="6"/>
      <c r="E58" s="6"/>
      <c r="F58" s="207">
        <f>SUM(F23:F57)</f>
        <v>36.800000000000004</v>
      </c>
      <c r="G58" s="207">
        <f>SUM(G23:G57)</f>
        <v>36.94</v>
      </c>
      <c r="H58" s="207">
        <f>SUM(H23:H57)</f>
        <v>90.18</v>
      </c>
      <c r="I58" s="207">
        <f>SUM(I23:I57)</f>
        <v>838.31000000000017</v>
      </c>
      <c r="J58" s="6"/>
    </row>
    <row r="59" spans="1:10" ht="31.5" x14ac:dyDescent="0.25">
      <c r="A59" s="175" t="s">
        <v>71</v>
      </c>
      <c r="B59" s="379" t="s">
        <v>336</v>
      </c>
      <c r="C59" s="171">
        <v>60</v>
      </c>
      <c r="D59" s="171"/>
      <c r="E59" s="171"/>
      <c r="F59" s="162">
        <v>4.0599999999999996</v>
      </c>
      <c r="G59" s="162">
        <v>3.88</v>
      </c>
      <c r="H59" s="162">
        <v>28.89</v>
      </c>
      <c r="I59" s="162">
        <v>169.32</v>
      </c>
      <c r="J59" s="4" t="s">
        <v>367</v>
      </c>
    </row>
    <row r="60" spans="1:10" x14ac:dyDescent="0.25">
      <c r="A60" s="175"/>
      <c r="B60" s="380" t="s">
        <v>216</v>
      </c>
      <c r="C60" s="150"/>
      <c r="D60" s="153"/>
      <c r="E60" s="153">
        <v>43</v>
      </c>
      <c r="F60" s="3"/>
      <c r="G60" s="3"/>
      <c r="H60" s="3"/>
      <c r="I60" s="3"/>
      <c r="J60" s="4" t="s">
        <v>17</v>
      </c>
    </row>
    <row r="61" spans="1:10" x14ac:dyDescent="0.25">
      <c r="A61" s="175"/>
      <c r="B61" s="380" t="s">
        <v>57</v>
      </c>
      <c r="C61" s="150"/>
      <c r="D61" s="153">
        <v>27.5</v>
      </c>
      <c r="E61" s="153">
        <v>27.5</v>
      </c>
      <c r="F61" s="3"/>
      <c r="G61" s="3"/>
      <c r="H61" s="3"/>
      <c r="I61" s="3"/>
      <c r="J61" s="4"/>
    </row>
    <row r="62" spans="1:10" x14ac:dyDescent="0.25">
      <c r="A62" s="175"/>
      <c r="B62" s="380" t="s">
        <v>20</v>
      </c>
      <c r="C62" s="150"/>
      <c r="D62" s="153">
        <v>2</v>
      </c>
      <c r="E62" s="153">
        <v>2</v>
      </c>
      <c r="F62" s="3"/>
      <c r="G62" s="3"/>
      <c r="H62" s="3"/>
      <c r="I62" s="3"/>
      <c r="J62" s="4"/>
    </row>
    <row r="63" spans="1:10" x14ac:dyDescent="0.25">
      <c r="A63" s="175"/>
      <c r="B63" s="380" t="s">
        <v>23</v>
      </c>
      <c r="C63" s="150"/>
      <c r="D63" s="153">
        <v>3</v>
      </c>
      <c r="E63" s="153">
        <v>3</v>
      </c>
      <c r="F63" s="3"/>
      <c r="G63" s="3"/>
      <c r="H63" s="3"/>
      <c r="I63" s="3"/>
      <c r="J63" s="4"/>
    </row>
    <row r="64" spans="1:10" x14ac:dyDescent="0.25">
      <c r="A64" s="175"/>
      <c r="B64" s="380" t="s">
        <v>195</v>
      </c>
      <c r="C64" s="150"/>
      <c r="D64" s="153" t="s">
        <v>368</v>
      </c>
      <c r="E64" s="153">
        <v>3</v>
      </c>
      <c r="F64" s="150"/>
      <c r="G64" s="101"/>
      <c r="H64" s="101"/>
      <c r="I64" s="101"/>
      <c r="J64" s="4"/>
    </row>
    <row r="65" spans="1:21" x14ac:dyDescent="0.25">
      <c r="A65" s="175"/>
      <c r="B65" s="380" t="s">
        <v>21</v>
      </c>
      <c r="C65" s="150"/>
      <c r="D65" s="153">
        <v>0.3</v>
      </c>
      <c r="E65" s="153">
        <v>0.3</v>
      </c>
      <c r="F65" s="150"/>
      <c r="G65" s="101"/>
      <c r="H65" s="101"/>
      <c r="I65" s="101"/>
      <c r="J65" s="4"/>
    </row>
    <row r="66" spans="1:21" ht="31.5" x14ac:dyDescent="0.25">
      <c r="A66" s="175"/>
      <c r="B66" s="380" t="s">
        <v>174</v>
      </c>
      <c r="C66" s="150"/>
      <c r="D66" s="150">
        <v>1</v>
      </c>
      <c r="E66" s="150">
        <v>1</v>
      </c>
      <c r="F66" s="150"/>
      <c r="G66" s="101"/>
      <c r="H66" s="101"/>
      <c r="I66" s="101"/>
      <c r="J66" s="4"/>
    </row>
    <row r="67" spans="1:21" x14ac:dyDescent="0.25">
      <c r="A67" s="175"/>
      <c r="B67" s="380" t="s">
        <v>27</v>
      </c>
      <c r="C67" s="150"/>
      <c r="D67" s="150">
        <v>7.4</v>
      </c>
      <c r="E67" s="150">
        <v>7.4</v>
      </c>
      <c r="F67" s="150"/>
      <c r="G67" s="101"/>
      <c r="H67" s="101"/>
      <c r="I67" s="101"/>
      <c r="J67" s="4"/>
    </row>
    <row r="68" spans="1:21" x14ac:dyDescent="0.25">
      <c r="A68" s="175"/>
      <c r="B68" s="380" t="s">
        <v>217</v>
      </c>
      <c r="C68" s="150"/>
      <c r="D68" s="153">
        <v>0.9</v>
      </c>
      <c r="E68" s="153">
        <v>0.9</v>
      </c>
      <c r="F68" s="150"/>
      <c r="G68" s="101"/>
      <c r="H68" s="101"/>
      <c r="I68" s="101"/>
      <c r="J68" s="4"/>
    </row>
    <row r="69" spans="1:21" x14ac:dyDescent="0.25">
      <c r="A69" s="175"/>
      <c r="B69" s="380" t="s">
        <v>337</v>
      </c>
      <c r="C69" s="150"/>
      <c r="D69" s="150" t="s">
        <v>176</v>
      </c>
      <c r="E69" s="150">
        <v>25</v>
      </c>
      <c r="F69" s="150"/>
      <c r="G69" s="101"/>
      <c r="H69" s="101"/>
      <c r="I69" s="101"/>
      <c r="J69" s="4" t="s">
        <v>371</v>
      </c>
    </row>
    <row r="70" spans="1:21" x14ac:dyDescent="0.25">
      <c r="A70" s="175"/>
      <c r="B70" s="380" t="s">
        <v>49</v>
      </c>
      <c r="C70" s="150"/>
      <c r="D70" s="150">
        <v>34</v>
      </c>
      <c r="E70" s="150">
        <v>27.2</v>
      </c>
      <c r="F70" s="150"/>
      <c r="G70" s="101"/>
      <c r="H70" s="101"/>
      <c r="I70" s="101"/>
      <c r="J70" s="4" t="s">
        <v>17</v>
      </c>
    </row>
    <row r="71" spans="1:21" ht="31.5" x14ac:dyDescent="0.25">
      <c r="A71" s="175"/>
      <c r="B71" s="380" t="s">
        <v>338</v>
      </c>
      <c r="C71" s="150"/>
      <c r="D71" s="150" t="s">
        <v>176</v>
      </c>
      <c r="E71" s="150">
        <v>25</v>
      </c>
      <c r="F71" s="150"/>
      <c r="G71" s="101"/>
      <c r="H71" s="101"/>
      <c r="I71" s="101"/>
      <c r="J71" s="180"/>
    </row>
    <row r="72" spans="1:21" x14ac:dyDescent="0.25">
      <c r="A72" s="175"/>
      <c r="B72" s="380" t="s">
        <v>20</v>
      </c>
      <c r="C72" s="150"/>
      <c r="D72" s="150">
        <v>0.25</v>
      </c>
      <c r="E72" s="150">
        <v>0.25</v>
      </c>
      <c r="F72" s="150"/>
      <c r="G72" s="101"/>
      <c r="H72" s="101"/>
      <c r="I72" s="101"/>
      <c r="J72" s="180"/>
    </row>
    <row r="73" spans="1:21" x14ac:dyDescent="0.25">
      <c r="A73" s="175"/>
      <c r="B73" s="380" t="s">
        <v>23</v>
      </c>
      <c r="C73" s="150"/>
      <c r="D73" s="150">
        <v>1.25</v>
      </c>
      <c r="E73" s="150">
        <v>1.25</v>
      </c>
      <c r="F73" s="150"/>
      <c r="G73" s="101"/>
      <c r="H73" s="101"/>
      <c r="I73" s="101"/>
      <c r="J73" s="180"/>
    </row>
    <row r="74" spans="1:21" ht="31.5" x14ac:dyDescent="0.25">
      <c r="A74" s="175"/>
      <c r="B74" s="380" t="s">
        <v>178</v>
      </c>
      <c r="C74" s="150"/>
      <c r="D74" s="3">
        <v>0.9</v>
      </c>
      <c r="E74" s="3">
        <v>0.9</v>
      </c>
      <c r="F74" s="150"/>
      <c r="G74" s="150"/>
      <c r="H74" s="150"/>
      <c r="I74" s="150"/>
      <c r="J74" s="180"/>
    </row>
    <row r="75" spans="1:21" x14ac:dyDescent="0.25">
      <c r="A75" s="175"/>
      <c r="B75" s="150" t="s">
        <v>220</v>
      </c>
      <c r="C75" s="150"/>
      <c r="D75" s="3" t="s">
        <v>369</v>
      </c>
      <c r="E75" s="3">
        <v>1.3</v>
      </c>
      <c r="F75" s="150"/>
      <c r="G75" s="150"/>
      <c r="H75" s="150"/>
      <c r="I75" s="150"/>
      <c r="J75" s="180"/>
    </row>
    <row r="76" spans="1:21" x14ac:dyDescent="0.25">
      <c r="A76" s="175"/>
      <c r="B76" s="181" t="s">
        <v>153</v>
      </c>
      <c r="C76" s="182">
        <v>200</v>
      </c>
      <c r="D76" s="183">
        <v>210</v>
      </c>
      <c r="E76" s="183">
        <v>200</v>
      </c>
      <c r="F76" s="184">
        <v>5.58</v>
      </c>
      <c r="G76" s="184">
        <v>6.38</v>
      </c>
      <c r="H76" s="184">
        <v>9.3800000000000008</v>
      </c>
      <c r="I76" s="184">
        <v>117.3</v>
      </c>
      <c r="J76" s="175" t="s">
        <v>72</v>
      </c>
    </row>
    <row r="77" spans="1:21" x14ac:dyDescent="0.25">
      <c r="A77" s="5" t="s">
        <v>73</v>
      </c>
      <c r="B77" s="6"/>
      <c r="C77" s="9">
        <f>SUM(C59:C76)</f>
        <v>260</v>
      </c>
      <c r="D77" s="6"/>
      <c r="E77" s="6"/>
      <c r="F77" s="207">
        <f>SUM(F59:F76)</f>
        <v>9.64</v>
      </c>
      <c r="G77" s="207">
        <f>SUM(G59:G76)</f>
        <v>10.26</v>
      </c>
      <c r="H77" s="207">
        <f>SUM(H59:H76)</f>
        <v>38.270000000000003</v>
      </c>
      <c r="I77" s="207">
        <f>SUM(I59:I76)</f>
        <v>286.62</v>
      </c>
      <c r="J77" s="6"/>
    </row>
    <row r="78" spans="1:21" x14ac:dyDescent="0.25">
      <c r="A78" s="175" t="s">
        <v>74</v>
      </c>
      <c r="B78" s="13" t="s">
        <v>329</v>
      </c>
      <c r="C78" s="381">
        <v>50</v>
      </c>
      <c r="D78" s="12"/>
      <c r="E78" s="98"/>
      <c r="F78" s="125">
        <v>4.53</v>
      </c>
      <c r="G78" s="70">
        <v>7.16</v>
      </c>
      <c r="H78" s="70">
        <v>1.64</v>
      </c>
      <c r="I78" s="70">
        <v>89.4</v>
      </c>
      <c r="J78" s="70" t="s">
        <v>151</v>
      </c>
    </row>
    <row r="79" spans="1:21" x14ac:dyDescent="0.25">
      <c r="A79" s="70"/>
      <c r="B79" s="197" t="s">
        <v>330</v>
      </c>
      <c r="C79" s="152"/>
      <c r="D79" s="382">
        <v>25</v>
      </c>
      <c r="E79" s="383">
        <v>25</v>
      </c>
      <c r="F79" s="170"/>
      <c r="G79" s="70"/>
      <c r="H79" s="70"/>
      <c r="I79" s="70"/>
      <c r="J79" s="70" t="s">
        <v>221</v>
      </c>
    </row>
    <row r="80" spans="1:21" x14ac:dyDescent="0.25">
      <c r="A80" s="70"/>
      <c r="B80" s="384" t="s">
        <v>209</v>
      </c>
      <c r="C80" s="152"/>
      <c r="D80" s="382">
        <v>24</v>
      </c>
      <c r="E80" s="383">
        <v>20</v>
      </c>
      <c r="F80" s="170"/>
      <c r="G80" s="70"/>
      <c r="H80" s="70"/>
      <c r="I80" s="70"/>
      <c r="J80" s="99"/>
      <c r="L80" s="103"/>
      <c r="M80" s="103"/>
      <c r="N80" s="103"/>
      <c r="O80" s="103"/>
      <c r="P80" s="103"/>
      <c r="Q80" s="103"/>
      <c r="R80" s="103"/>
      <c r="S80" s="103"/>
      <c r="T80" s="103"/>
      <c r="U80" s="103"/>
    </row>
    <row r="81" spans="1:21" x14ac:dyDescent="0.25">
      <c r="A81" s="70"/>
      <c r="B81" s="384" t="s">
        <v>38</v>
      </c>
      <c r="C81" s="152"/>
      <c r="D81" s="382">
        <v>5</v>
      </c>
      <c r="E81" s="383">
        <v>5</v>
      </c>
      <c r="F81" s="170"/>
      <c r="G81" s="70"/>
      <c r="H81" s="70"/>
      <c r="I81" s="70"/>
      <c r="J81" s="99"/>
      <c r="L81" s="103"/>
      <c r="M81" s="103"/>
      <c r="N81" s="103"/>
      <c r="O81" s="103"/>
      <c r="P81" s="103"/>
      <c r="Q81" s="103"/>
      <c r="R81" s="103"/>
      <c r="S81" s="103"/>
      <c r="T81" s="103"/>
      <c r="U81" s="103"/>
    </row>
    <row r="82" spans="1:21" x14ac:dyDescent="0.25">
      <c r="B82" s="69" t="s">
        <v>419</v>
      </c>
      <c r="C82" s="72">
        <v>70</v>
      </c>
      <c r="D82" s="163"/>
      <c r="E82" s="163"/>
      <c r="F82" s="70">
        <v>9.6999999999999993</v>
      </c>
      <c r="G82" s="70">
        <v>10.76</v>
      </c>
      <c r="H82" s="164">
        <v>2.4700000000000002</v>
      </c>
      <c r="I82" s="70">
        <v>145.72</v>
      </c>
      <c r="J82" s="70" t="s">
        <v>416</v>
      </c>
      <c r="L82" s="110"/>
      <c r="M82" s="385"/>
      <c r="N82" s="103"/>
      <c r="O82" s="104"/>
      <c r="P82" s="127"/>
      <c r="Q82" s="127"/>
      <c r="R82" s="127"/>
      <c r="S82" s="127"/>
      <c r="T82" s="127"/>
      <c r="U82" s="103"/>
    </row>
    <row r="83" spans="1:21" x14ac:dyDescent="0.25">
      <c r="A83" s="175"/>
      <c r="B83" s="165" t="s">
        <v>44</v>
      </c>
      <c r="C83" s="72"/>
      <c r="D83" s="166">
        <v>52.4</v>
      </c>
      <c r="E83" s="166">
        <v>47.7</v>
      </c>
      <c r="F83" s="70"/>
      <c r="G83" s="70"/>
      <c r="H83" s="70"/>
      <c r="I83" s="70"/>
      <c r="J83" s="4" t="s">
        <v>43</v>
      </c>
      <c r="L83" s="386"/>
      <c r="M83" s="385"/>
      <c r="N83" s="387"/>
      <c r="O83" s="388"/>
      <c r="P83" s="127"/>
      <c r="Q83" s="127"/>
      <c r="R83" s="127"/>
      <c r="S83" s="127"/>
      <c r="T83" s="127"/>
      <c r="U83" s="103"/>
    </row>
    <row r="84" spans="1:21" x14ac:dyDescent="0.25">
      <c r="A84" s="175"/>
      <c r="B84" s="165" t="s">
        <v>38</v>
      </c>
      <c r="C84" s="72"/>
      <c r="D84" s="166">
        <v>3</v>
      </c>
      <c r="E84" s="166">
        <v>3</v>
      </c>
      <c r="F84" s="70"/>
      <c r="G84" s="70"/>
      <c r="H84" s="70"/>
      <c r="I84" s="70"/>
      <c r="J84" s="99"/>
      <c r="L84" s="389"/>
      <c r="M84" s="385"/>
      <c r="N84" s="387"/>
      <c r="O84" s="388"/>
      <c r="P84" s="127"/>
      <c r="Q84" s="127"/>
      <c r="R84" s="127"/>
      <c r="S84" s="127"/>
      <c r="T84" s="104"/>
      <c r="U84" s="103"/>
    </row>
    <row r="85" spans="1:21" x14ac:dyDescent="0.25">
      <c r="A85" s="175"/>
      <c r="B85" s="165" t="s">
        <v>50</v>
      </c>
      <c r="C85" s="72"/>
      <c r="D85" s="166">
        <v>9.6</v>
      </c>
      <c r="E85" s="166">
        <v>8</v>
      </c>
      <c r="F85" s="70"/>
      <c r="G85" s="70"/>
      <c r="H85" s="70"/>
      <c r="I85" s="70"/>
      <c r="J85" s="99"/>
      <c r="L85" s="389"/>
      <c r="M85" s="385"/>
      <c r="N85" s="387"/>
      <c r="O85" s="388"/>
      <c r="P85" s="127"/>
      <c r="Q85" s="127"/>
      <c r="R85" s="127"/>
      <c r="S85" s="127"/>
      <c r="T85" s="104"/>
      <c r="U85" s="103"/>
    </row>
    <row r="86" spans="1:21" x14ac:dyDescent="0.25">
      <c r="A86" s="175"/>
      <c r="B86" s="165" t="s">
        <v>21</v>
      </c>
      <c r="C86" s="167"/>
      <c r="D86" s="168">
        <v>0.6</v>
      </c>
      <c r="E86" s="168">
        <v>0.6</v>
      </c>
      <c r="F86" s="70"/>
      <c r="G86" s="70"/>
      <c r="H86" s="70"/>
      <c r="I86" s="70"/>
      <c r="J86" s="3"/>
    </row>
    <row r="87" spans="1:21" x14ac:dyDescent="0.25">
      <c r="A87" s="175"/>
      <c r="B87" s="165" t="s">
        <v>55</v>
      </c>
      <c r="C87" s="167"/>
      <c r="D87" s="168">
        <v>0.02</v>
      </c>
      <c r="E87" s="168">
        <v>0.02</v>
      </c>
      <c r="F87" s="70"/>
      <c r="G87" s="70"/>
      <c r="H87" s="70"/>
      <c r="I87" s="70"/>
      <c r="J87" s="3"/>
    </row>
    <row r="88" spans="1:21" x14ac:dyDescent="0.25">
      <c r="A88" s="175"/>
      <c r="B88" s="165" t="s">
        <v>56</v>
      </c>
      <c r="C88" s="167"/>
      <c r="D88" s="168">
        <v>2.4</v>
      </c>
      <c r="E88" s="168">
        <v>2.4</v>
      </c>
      <c r="F88" s="70"/>
      <c r="G88" s="70"/>
      <c r="H88" s="70"/>
      <c r="I88" s="70"/>
      <c r="J88" s="3"/>
    </row>
    <row r="89" spans="1:21" x14ac:dyDescent="0.25">
      <c r="A89" s="175"/>
      <c r="B89" s="165" t="s">
        <v>57</v>
      </c>
      <c r="C89" s="167"/>
      <c r="D89" s="168">
        <v>2</v>
      </c>
      <c r="E89" s="168">
        <v>2</v>
      </c>
      <c r="F89" s="70"/>
      <c r="G89" s="70"/>
      <c r="H89" s="70"/>
      <c r="I89" s="70"/>
      <c r="J89" s="3"/>
    </row>
    <row r="90" spans="1:21" x14ac:dyDescent="0.25">
      <c r="A90" s="175"/>
      <c r="B90" s="165" t="s">
        <v>162</v>
      </c>
      <c r="C90" s="167"/>
      <c r="D90" s="168">
        <v>3</v>
      </c>
      <c r="E90" s="168">
        <v>3</v>
      </c>
      <c r="F90" s="70"/>
      <c r="G90" s="70"/>
      <c r="H90" s="70"/>
      <c r="I90" s="70"/>
      <c r="J90" s="3"/>
    </row>
    <row r="91" spans="1:21" x14ac:dyDescent="0.25">
      <c r="A91" s="175"/>
      <c r="B91" s="165" t="s">
        <v>58</v>
      </c>
      <c r="C91" s="167"/>
      <c r="D91" s="168"/>
      <c r="E91" s="168">
        <v>30</v>
      </c>
      <c r="F91" s="70"/>
      <c r="G91" s="70"/>
      <c r="H91" s="70"/>
      <c r="I91" s="70"/>
      <c r="J91" s="3"/>
    </row>
    <row r="92" spans="1:21" x14ac:dyDescent="0.25">
      <c r="A92" s="175"/>
      <c r="B92" s="165" t="s">
        <v>59</v>
      </c>
      <c r="C92" s="169"/>
      <c r="D92" s="168"/>
      <c r="E92" s="168">
        <v>40</v>
      </c>
      <c r="F92" s="4"/>
      <c r="G92" s="4"/>
      <c r="H92" s="4"/>
      <c r="I92" s="4"/>
      <c r="J92" s="3"/>
    </row>
    <row r="93" spans="1:21" ht="31.5" x14ac:dyDescent="0.25">
      <c r="A93" s="175"/>
      <c r="B93" s="69" t="s">
        <v>227</v>
      </c>
      <c r="C93" s="72">
        <v>130</v>
      </c>
      <c r="D93" s="72"/>
      <c r="E93" s="72"/>
      <c r="F93" s="101">
        <v>2.71</v>
      </c>
      <c r="G93" s="101">
        <v>6.09</v>
      </c>
      <c r="H93" s="101">
        <v>23.58</v>
      </c>
      <c r="I93" s="101">
        <v>158.13</v>
      </c>
      <c r="J93" s="279" t="s">
        <v>228</v>
      </c>
      <c r="K93" s="100"/>
      <c r="L93" s="119"/>
      <c r="M93" s="120"/>
      <c r="N93" s="120"/>
      <c r="O93" s="120"/>
      <c r="P93" s="121"/>
      <c r="Q93" s="121"/>
      <c r="R93" s="121"/>
      <c r="S93" s="121"/>
      <c r="T93" s="269"/>
    </row>
    <row r="94" spans="1:21" ht="18" customHeight="1" x14ac:dyDescent="0.25">
      <c r="A94" s="175"/>
      <c r="B94" s="156" t="s">
        <v>87</v>
      </c>
      <c r="C94" s="157"/>
      <c r="D94" s="157">
        <v>172</v>
      </c>
      <c r="E94" s="157">
        <v>129</v>
      </c>
      <c r="F94" s="150"/>
      <c r="G94" s="150"/>
      <c r="H94" s="150"/>
      <c r="I94" s="150"/>
      <c r="J94" s="4" t="s">
        <v>17</v>
      </c>
      <c r="K94" s="100"/>
      <c r="L94" s="390"/>
      <c r="M94" s="391"/>
      <c r="N94" s="391"/>
      <c r="O94" s="391"/>
      <c r="P94" s="229"/>
      <c r="Q94" s="229"/>
      <c r="R94" s="229"/>
      <c r="S94" s="229"/>
      <c r="T94" s="115"/>
    </row>
    <row r="95" spans="1:21" ht="26.25" customHeight="1" x14ac:dyDescent="0.25">
      <c r="A95" s="175"/>
      <c r="B95" s="280" t="s">
        <v>61</v>
      </c>
      <c r="C95" s="255"/>
      <c r="D95" s="252">
        <v>5.85</v>
      </c>
      <c r="E95" s="252">
        <v>5.85</v>
      </c>
      <c r="F95" s="255"/>
      <c r="G95" s="255"/>
      <c r="H95" s="255"/>
      <c r="I95" s="255"/>
      <c r="J95" s="281"/>
      <c r="L95" s="103"/>
      <c r="M95" s="103"/>
      <c r="N95" s="103"/>
      <c r="O95" s="103"/>
      <c r="P95" s="103"/>
      <c r="Q95" s="103"/>
      <c r="R95" s="103"/>
      <c r="S95" s="103"/>
      <c r="T95" s="103"/>
    </row>
    <row r="96" spans="1:21" x14ac:dyDescent="0.25">
      <c r="A96" s="175"/>
      <c r="B96" s="280" t="s">
        <v>21</v>
      </c>
      <c r="C96" s="255"/>
      <c r="D96" s="252">
        <v>0.5</v>
      </c>
      <c r="E96" s="252">
        <v>0.5</v>
      </c>
      <c r="F96" s="255"/>
      <c r="G96" s="255"/>
      <c r="H96" s="255"/>
      <c r="I96" s="255"/>
      <c r="J96" s="281"/>
    </row>
    <row r="97" spans="1:10" x14ac:dyDescent="0.25">
      <c r="A97" s="3"/>
      <c r="B97" s="118" t="s">
        <v>229</v>
      </c>
      <c r="C97" s="101">
        <v>180</v>
      </c>
      <c r="D97" s="150"/>
      <c r="E97" s="150"/>
      <c r="F97" s="70">
        <v>0.1</v>
      </c>
      <c r="G97" s="70">
        <v>0</v>
      </c>
      <c r="H97" s="70">
        <v>20.350000000000001</v>
      </c>
      <c r="I97" s="70">
        <v>79.41</v>
      </c>
      <c r="J97" s="70"/>
    </row>
    <row r="98" spans="1:10" x14ac:dyDescent="0.25">
      <c r="A98" s="3"/>
      <c r="B98" s="99" t="s">
        <v>230</v>
      </c>
      <c r="C98" s="150"/>
      <c r="D98" s="150">
        <v>22.5</v>
      </c>
      <c r="E98" s="150">
        <v>22.5</v>
      </c>
      <c r="F98" s="70"/>
      <c r="G98" s="70"/>
      <c r="H98" s="70"/>
      <c r="I98" s="70"/>
      <c r="J98" s="70"/>
    </row>
    <row r="99" spans="1:10" x14ac:dyDescent="0.25">
      <c r="A99" s="3"/>
      <c r="B99" s="99" t="s">
        <v>201</v>
      </c>
      <c r="C99" s="150"/>
      <c r="D99" s="150">
        <v>166.5</v>
      </c>
      <c r="E99" s="150">
        <v>166.5</v>
      </c>
      <c r="F99" s="70"/>
      <c r="G99" s="70"/>
      <c r="H99" s="70"/>
      <c r="I99" s="70"/>
      <c r="J99" s="99"/>
    </row>
    <row r="100" spans="1:10" x14ac:dyDescent="0.25">
      <c r="B100" s="118" t="s">
        <v>29</v>
      </c>
      <c r="C100" s="152">
        <v>50</v>
      </c>
      <c r="D100" s="153">
        <v>50</v>
      </c>
      <c r="E100" s="153">
        <v>50</v>
      </c>
      <c r="F100" s="152">
        <v>3.8</v>
      </c>
      <c r="G100" s="152">
        <v>0.45</v>
      </c>
      <c r="H100" s="152">
        <v>23.35</v>
      </c>
      <c r="I100" s="152">
        <v>115.5</v>
      </c>
      <c r="J100" s="3"/>
    </row>
    <row r="101" spans="1:10" x14ac:dyDescent="0.25">
      <c r="A101" s="3"/>
      <c r="B101" s="123" t="s">
        <v>85</v>
      </c>
      <c r="C101" s="152">
        <v>20</v>
      </c>
      <c r="D101" s="153">
        <v>20</v>
      </c>
      <c r="E101" s="153">
        <v>20</v>
      </c>
      <c r="F101" s="152">
        <v>1.54</v>
      </c>
      <c r="G101" s="152">
        <v>0.28000000000000003</v>
      </c>
      <c r="H101" s="152">
        <v>7.52</v>
      </c>
      <c r="I101" s="152">
        <v>40.200000000000003</v>
      </c>
      <c r="J101" s="3"/>
    </row>
    <row r="102" spans="1:10" x14ac:dyDescent="0.25">
      <c r="A102" s="5" t="s">
        <v>82</v>
      </c>
      <c r="B102" s="5"/>
      <c r="C102" s="9">
        <f>SUM(C82:C101)</f>
        <v>450</v>
      </c>
      <c r="D102" s="5"/>
      <c r="E102" s="5"/>
      <c r="F102" s="207">
        <f>SUM(F78:F101)</f>
        <v>22.380000000000003</v>
      </c>
      <c r="G102" s="207">
        <f>SUM(G78:G101)</f>
        <v>24.740000000000002</v>
      </c>
      <c r="H102" s="207">
        <f>SUM(H78:H101)</f>
        <v>78.91</v>
      </c>
      <c r="I102" s="207">
        <f>SUM(I78:I101)</f>
        <v>628.36</v>
      </c>
      <c r="J102" s="5"/>
    </row>
    <row r="103" spans="1:10" x14ac:dyDescent="0.25">
      <c r="A103" s="14" t="s">
        <v>83</v>
      </c>
      <c r="B103" s="14"/>
      <c r="C103" s="14"/>
      <c r="D103" s="14"/>
      <c r="E103" s="14"/>
      <c r="F103" s="15">
        <f>F20+F22+F58+F77+F102</f>
        <v>92.53</v>
      </c>
      <c r="G103" s="15">
        <f>G20+G22+G58+G77+G102</f>
        <v>103.93</v>
      </c>
      <c r="H103" s="15">
        <f>H20+H22+H58+H77+H102</f>
        <v>243.43</v>
      </c>
      <c r="I103" s="15">
        <f>I20+I22+I58+I77+I102</f>
        <v>2282.15</v>
      </c>
      <c r="J103" s="14"/>
    </row>
    <row r="104" spans="1:10" ht="16.5" thickBot="1" x14ac:dyDescent="0.3"/>
    <row r="105" spans="1:10" ht="16.5" thickBot="1" x14ac:dyDescent="0.3">
      <c r="A105" s="214" t="s">
        <v>133</v>
      </c>
      <c r="B105" s="215" t="s">
        <v>134</v>
      </c>
      <c r="C105" s="216" t="s">
        <v>135</v>
      </c>
      <c r="D105" s="217" t="s">
        <v>136</v>
      </c>
      <c r="E105" s="392"/>
      <c r="F105" s="392"/>
      <c r="G105" s="392"/>
      <c r="H105" s="392"/>
    </row>
    <row r="106" spans="1:10" x14ac:dyDescent="0.25">
      <c r="A106" s="219" t="s">
        <v>137</v>
      </c>
      <c r="B106" s="220">
        <f>I20</f>
        <v>474.86</v>
      </c>
      <c r="C106" s="221">
        <f>B106/B111*100</f>
        <v>20.807571807286987</v>
      </c>
      <c r="D106" s="222">
        <v>0.2</v>
      </c>
      <c r="E106" s="104"/>
      <c r="F106" s="104"/>
      <c r="G106" s="223"/>
      <c r="H106" s="224"/>
    </row>
    <row r="107" spans="1:10" x14ac:dyDescent="0.25">
      <c r="A107" s="219" t="s">
        <v>138</v>
      </c>
      <c r="B107" s="220">
        <f>I22</f>
        <v>54</v>
      </c>
      <c r="C107" s="221">
        <f>B107/B111*100</f>
        <v>2.3661897771837959</v>
      </c>
      <c r="D107" s="222">
        <v>0.05</v>
      </c>
      <c r="E107" s="104"/>
      <c r="F107" s="104"/>
      <c r="G107" s="223"/>
      <c r="H107" s="224"/>
    </row>
    <row r="108" spans="1:10" x14ac:dyDescent="0.25">
      <c r="A108" s="225" t="s">
        <v>139</v>
      </c>
      <c r="B108" s="226">
        <f>I58</f>
        <v>838.31000000000017</v>
      </c>
      <c r="C108" s="227">
        <f>B108/B111*100</f>
        <v>36.733343557610155</v>
      </c>
      <c r="D108" s="228">
        <v>0.35</v>
      </c>
      <c r="E108" s="104"/>
      <c r="F108" s="104"/>
      <c r="G108" s="223"/>
      <c r="H108" s="229"/>
    </row>
    <row r="109" spans="1:10" x14ac:dyDescent="0.25">
      <c r="A109" s="225" t="s">
        <v>140</v>
      </c>
      <c r="B109" s="226">
        <f>I77</f>
        <v>286.62</v>
      </c>
      <c r="C109" s="227">
        <f>B109/B111*100</f>
        <v>12.559209517341102</v>
      </c>
      <c r="D109" s="228">
        <v>0.15</v>
      </c>
      <c r="E109" s="104"/>
      <c r="F109" s="104"/>
      <c r="G109" s="223"/>
      <c r="H109" s="224"/>
    </row>
    <row r="110" spans="1:10" ht="16.5" thickBot="1" x14ac:dyDescent="0.3">
      <c r="A110" s="225" t="s">
        <v>141</v>
      </c>
      <c r="B110" s="226">
        <f>I102</f>
        <v>628.36</v>
      </c>
      <c r="C110" s="227">
        <f>B110/B111*100</f>
        <v>27.533685340577961</v>
      </c>
      <c r="D110" s="228">
        <v>0.25</v>
      </c>
      <c r="E110" s="104"/>
      <c r="F110" s="104"/>
      <c r="G110" s="223"/>
      <c r="H110" s="224"/>
    </row>
    <row r="111" spans="1:10" ht="16.5" thickBot="1" x14ac:dyDescent="0.3">
      <c r="A111" s="230" t="s">
        <v>142</v>
      </c>
      <c r="B111" s="231">
        <f>SUM(B106:B110)</f>
        <v>2282.15</v>
      </c>
      <c r="C111" s="232"/>
      <c r="D111" s="233"/>
      <c r="E111" s="104"/>
      <c r="F111" s="104"/>
      <c r="G111" s="104"/>
      <c r="H111" s="104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36"/>
  <sheetViews>
    <sheetView view="pageBreakPreview" zoomScale="91" zoomScaleSheetLayoutView="91" workbookViewId="0">
      <selection activeCell="A6" sqref="A6"/>
    </sheetView>
  </sheetViews>
  <sheetFormatPr defaultRowHeight="15.75" x14ac:dyDescent="0.25"/>
  <cols>
    <col min="1" max="1" width="17.7109375" style="189" customWidth="1"/>
    <col min="2" max="2" width="22.42578125" style="189" customWidth="1"/>
    <col min="3" max="11" width="9.140625" style="189"/>
    <col min="12" max="12" width="15.28515625" style="189" customWidth="1"/>
    <col min="13" max="16384" width="9.140625" style="189"/>
  </cols>
  <sheetData>
    <row r="1" spans="1:16" x14ac:dyDescent="0.25">
      <c r="A1" s="335" t="s">
        <v>0</v>
      </c>
      <c r="B1" s="336"/>
      <c r="C1" s="336"/>
      <c r="D1" s="336"/>
      <c r="E1" s="336"/>
      <c r="F1" s="336"/>
      <c r="G1" s="336"/>
      <c r="H1" s="336"/>
      <c r="I1" s="336"/>
      <c r="J1" s="336"/>
      <c r="K1" s="2"/>
      <c r="L1" s="2"/>
      <c r="M1" s="2"/>
      <c r="N1" s="2"/>
      <c r="O1" s="2"/>
      <c r="P1" s="2"/>
    </row>
    <row r="2" spans="1:16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331" t="s">
        <v>2</v>
      </c>
      <c r="B4" s="331" t="s">
        <v>3</v>
      </c>
      <c r="C4" s="331" t="s">
        <v>4</v>
      </c>
      <c r="D4" s="333" t="s">
        <v>13</v>
      </c>
      <c r="E4" s="334"/>
      <c r="F4" s="329" t="s">
        <v>8</v>
      </c>
      <c r="G4" s="330"/>
      <c r="H4" s="330"/>
      <c r="I4" s="331" t="s">
        <v>9</v>
      </c>
      <c r="J4" s="329" t="s">
        <v>10</v>
      </c>
      <c r="K4" s="2"/>
      <c r="L4" s="2"/>
      <c r="M4" s="2"/>
      <c r="N4" s="2"/>
      <c r="O4" s="2"/>
      <c r="P4" s="2"/>
    </row>
    <row r="5" spans="1:16" x14ac:dyDescent="0.25">
      <c r="A5" s="332"/>
      <c r="B5" s="332"/>
      <c r="C5" s="332"/>
      <c r="D5" s="313" t="s">
        <v>11</v>
      </c>
      <c r="E5" s="313" t="s">
        <v>12</v>
      </c>
      <c r="F5" s="4" t="s">
        <v>5</v>
      </c>
      <c r="G5" s="4" t="s">
        <v>6</v>
      </c>
      <c r="H5" s="4" t="s">
        <v>7</v>
      </c>
      <c r="I5" s="332"/>
      <c r="J5" s="330"/>
      <c r="K5" s="2"/>
      <c r="L5" s="2"/>
      <c r="M5" s="2"/>
      <c r="N5" s="2"/>
      <c r="O5" s="2"/>
      <c r="P5" s="2"/>
    </row>
    <row r="6" spans="1:16" ht="31.5" x14ac:dyDescent="0.25">
      <c r="A6" s="186" t="s">
        <v>346</v>
      </c>
      <c r="B6" s="3"/>
      <c r="C6" s="3"/>
      <c r="D6" s="3"/>
      <c r="E6" s="3"/>
      <c r="F6" s="3"/>
      <c r="G6" s="3"/>
      <c r="H6" s="3"/>
      <c r="I6" s="3"/>
      <c r="J6" s="3"/>
      <c r="K6" s="2"/>
      <c r="L6" s="2"/>
      <c r="M6" s="2"/>
      <c r="N6" s="2"/>
      <c r="O6" s="2"/>
      <c r="P6" s="2"/>
    </row>
    <row r="7" spans="1:16" ht="42.75" customHeight="1" x14ac:dyDescent="0.25">
      <c r="A7" s="4" t="s">
        <v>15</v>
      </c>
      <c r="B7" s="16" t="s">
        <v>347</v>
      </c>
      <c r="C7" s="101">
        <v>200</v>
      </c>
      <c r="D7" s="150"/>
      <c r="E7" s="150"/>
      <c r="F7" s="101">
        <v>6.38</v>
      </c>
      <c r="G7" s="101">
        <v>8.14</v>
      </c>
      <c r="H7" s="101">
        <v>34.24</v>
      </c>
      <c r="I7" s="101">
        <v>235.22</v>
      </c>
      <c r="J7" s="4" t="s">
        <v>348</v>
      </c>
      <c r="K7" s="2"/>
      <c r="L7" s="2"/>
      <c r="M7" s="2"/>
      <c r="N7" s="2"/>
      <c r="O7" s="2"/>
      <c r="P7" s="2"/>
    </row>
    <row r="8" spans="1:16" x14ac:dyDescent="0.25">
      <c r="A8" s="3"/>
      <c r="B8" s="99" t="s">
        <v>171</v>
      </c>
      <c r="C8" s="150"/>
      <c r="D8" s="150">
        <v>14</v>
      </c>
      <c r="E8" s="150">
        <v>14</v>
      </c>
      <c r="F8" s="101"/>
      <c r="G8" s="101"/>
      <c r="H8" s="101"/>
      <c r="I8" s="101"/>
      <c r="J8" s="4" t="s">
        <v>17</v>
      </c>
      <c r="K8" s="2"/>
      <c r="L8" s="2"/>
      <c r="M8" s="2"/>
      <c r="N8" s="2"/>
      <c r="O8" s="2"/>
      <c r="P8" s="2"/>
    </row>
    <row r="9" spans="1:16" x14ac:dyDescent="0.25">
      <c r="A9" s="3"/>
      <c r="B9" s="99" t="s">
        <v>349</v>
      </c>
      <c r="C9" s="150"/>
      <c r="D9" s="150">
        <v>10</v>
      </c>
      <c r="E9" s="150">
        <v>10</v>
      </c>
      <c r="F9" s="101"/>
      <c r="G9" s="101"/>
      <c r="H9" s="101"/>
      <c r="I9" s="101"/>
      <c r="J9" s="4"/>
      <c r="K9" s="2"/>
      <c r="L9" s="2"/>
      <c r="M9" s="2"/>
      <c r="N9" s="2"/>
      <c r="O9" s="2"/>
      <c r="P9" s="2"/>
    </row>
    <row r="10" spans="1:16" x14ac:dyDescent="0.25">
      <c r="A10" s="3"/>
      <c r="B10" s="151" t="s">
        <v>19</v>
      </c>
      <c r="C10" s="150"/>
      <c r="D10" s="150">
        <v>100</v>
      </c>
      <c r="E10" s="150">
        <v>100</v>
      </c>
      <c r="F10" s="101"/>
      <c r="G10" s="101"/>
      <c r="H10" s="101"/>
      <c r="I10" s="101"/>
      <c r="J10" s="3"/>
      <c r="K10" s="2"/>
      <c r="L10" s="2"/>
      <c r="M10" s="2"/>
      <c r="N10" s="2"/>
      <c r="O10" s="2"/>
      <c r="P10" s="2"/>
    </row>
    <row r="11" spans="1:16" x14ac:dyDescent="0.25">
      <c r="A11" s="3"/>
      <c r="B11" s="151" t="s">
        <v>28</v>
      </c>
      <c r="C11" s="150"/>
      <c r="D11" s="150">
        <v>72</v>
      </c>
      <c r="E11" s="150">
        <v>72</v>
      </c>
      <c r="F11" s="101"/>
      <c r="G11" s="101"/>
      <c r="H11" s="101"/>
      <c r="I11" s="101"/>
      <c r="J11" s="3"/>
      <c r="K11" s="2"/>
      <c r="L11" s="2"/>
      <c r="M11" s="2"/>
      <c r="N11" s="2"/>
      <c r="O11" s="2"/>
      <c r="P11" s="2"/>
    </row>
    <row r="12" spans="1:16" x14ac:dyDescent="0.25">
      <c r="A12" s="3"/>
      <c r="B12" s="99" t="s">
        <v>20</v>
      </c>
      <c r="C12" s="150"/>
      <c r="D12" s="150">
        <v>4.8</v>
      </c>
      <c r="E12" s="150">
        <v>4.8</v>
      </c>
      <c r="F12" s="101"/>
      <c r="G12" s="101"/>
      <c r="H12" s="101"/>
      <c r="I12" s="101"/>
      <c r="J12" s="3"/>
      <c r="K12" s="2"/>
      <c r="L12" s="2"/>
      <c r="M12" s="2"/>
      <c r="N12" s="2"/>
      <c r="O12" s="2"/>
      <c r="P12" s="2"/>
    </row>
    <row r="13" spans="1:16" x14ac:dyDescent="0.25">
      <c r="A13" s="3"/>
      <c r="B13" s="99" t="s">
        <v>21</v>
      </c>
      <c r="C13" s="150"/>
      <c r="D13" s="150">
        <v>0.8</v>
      </c>
      <c r="E13" s="150">
        <v>0.8</v>
      </c>
      <c r="F13" s="101"/>
      <c r="G13" s="101"/>
      <c r="H13" s="101"/>
      <c r="I13" s="101"/>
      <c r="J13" s="3"/>
      <c r="K13" s="2"/>
      <c r="L13" s="2"/>
      <c r="M13" s="2"/>
      <c r="N13" s="2"/>
      <c r="O13" s="2"/>
      <c r="P13" s="2"/>
    </row>
    <row r="14" spans="1:16" x14ac:dyDescent="0.25">
      <c r="A14" s="3"/>
      <c r="B14" s="70" t="s">
        <v>22</v>
      </c>
      <c r="C14" s="150"/>
      <c r="D14" s="150"/>
      <c r="E14" s="101">
        <v>195</v>
      </c>
      <c r="F14" s="101"/>
      <c r="G14" s="101"/>
      <c r="H14" s="101"/>
      <c r="I14" s="101"/>
      <c r="J14" s="3"/>
      <c r="K14" s="2"/>
      <c r="L14" s="2"/>
      <c r="M14" s="2"/>
      <c r="N14" s="2"/>
      <c r="O14" s="2"/>
      <c r="P14" s="2"/>
    </row>
    <row r="15" spans="1:16" x14ac:dyDescent="0.25">
      <c r="A15" s="3"/>
      <c r="B15" s="99" t="s">
        <v>23</v>
      </c>
      <c r="C15" s="150"/>
      <c r="D15" s="150">
        <v>5</v>
      </c>
      <c r="E15" s="150">
        <v>5</v>
      </c>
      <c r="F15" s="101"/>
      <c r="G15" s="101"/>
      <c r="H15" s="101"/>
      <c r="I15" s="101"/>
      <c r="J15" s="3"/>
      <c r="K15" s="2"/>
      <c r="L15" s="2"/>
      <c r="M15" s="2"/>
      <c r="N15" s="2"/>
      <c r="O15" s="2"/>
      <c r="P15" s="2"/>
    </row>
    <row r="16" spans="1:16" x14ac:dyDescent="0.25">
      <c r="A16" s="3"/>
      <c r="B16" s="118" t="s">
        <v>24</v>
      </c>
      <c r="C16" s="152">
        <v>15</v>
      </c>
      <c r="D16" s="153">
        <v>16.5</v>
      </c>
      <c r="E16" s="153">
        <v>15</v>
      </c>
      <c r="F16" s="101">
        <v>3.9</v>
      </c>
      <c r="G16" s="101">
        <v>4.0199999999999996</v>
      </c>
      <c r="H16" s="101">
        <v>0</v>
      </c>
      <c r="I16" s="101">
        <v>52.8</v>
      </c>
      <c r="J16" s="3"/>
      <c r="K16" s="2"/>
      <c r="L16" s="2"/>
      <c r="M16" s="2"/>
      <c r="N16" s="2"/>
      <c r="O16" s="2"/>
      <c r="P16" s="2"/>
    </row>
    <row r="17" spans="1:20" ht="18" customHeight="1" x14ac:dyDescent="0.25">
      <c r="A17" s="3"/>
      <c r="B17" s="154" t="s">
        <v>200</v>
      </c>
      <c r="C17" s="152">
        <v>180</v>
      </c>
      <c r="D17" s="155"/>
      <c r="E17" s="155"/>
      <c r="F17" s="152">
        <v>1.26</v>
      </c>
      <c r="G17" s="152">
        <v>1.44</v>
      </c>
      <c r="H17" s="152">
        <v>14.76</v>
      </c>
      <c r="I17" s="152">
        <v>77.400000000000006</v>
      </c>
      <c r="J17" s="4" t="s">
        <v>452</v>
      </c>
      <c r="K17" s="2"/>
      <c r="L17" s="2"/>
      <c r="M17" s="2"/>
      <c r="N17" s="2"/>
      <c r="O17" s="2"/>
      <c r="P17" s="2"/>
    </row>
    <row r="18" spans="1:20" x14ac:dyDescent="0.25">
      <c r="A18" s="3"/>
      <c r="B18" s="156" t="s">
        <v>81</v>
      </c>
      <c r="C18" s="157"/>
      <c r="D18" s="157">
        <v>0.6</v>
      </c>
      <c r="E18" s="157">
        <v>0.6</v>
      </c>
      <c r="F18" s="153"/>
      <c r="G18" s="153"/>
      <c r="H18" s="153"/>
      <c r="I18" s="153"/>
      <c r="J18" s="4" t="s">
        <v>453</v>
      </c>
      <c r="K18" s="2"/>
      <c r="L18" s="2"/>
      <c r="M18" s="2"/>
      <c r="N18" s="2"/>
      <c r="O18" s="2"/>
      <c r="P18" s="2"/>
    </row>
    <row r="19" spans="1:20" x14ac:dyDescent="0.25">
      <c r="A19" s="3"/>
      <c r="B19" s="156" t="s">
        <v>201</v>
      </c>
      <c r="C19" s="157"/>
      <c r="D19" s="157">
        <v>108</v>
      </c>
      <c r="E19" s="157">
        <v>108</v>
      </c>
      <c r="F19" s="153"/>
      <c r="G19" s="153"/>
      <c r="H19" s="153"/>
      <c r="I19" s="153"/>
      <c r="J19" s="3"/>
      <c r="K19" s="2"/>
      <c r="L19" s="2"/>
      <c r="M19" s="2"/>
      <c r="N19" s="2"/>
      <c r="O19" s="2"/>
      <c r="P19" s="2"/>
    </row>
    <row r="20" spans="1:20" x14ac:dyDescent="0.25">
      <c r="A20" s="3"/>
      <c r="B20" s="156" t="s">
        <v>146</v>
      </c>
      <c r="C20" s="157"/>
      <c r="D20" s="157">
        <v>60</v>
      </c>
      <c r="E20" s="157">
        <v>60</v>
      </c>
      <c r="F20" s="153"/>
      <c r="G20" s="153"/>
      <c r="H20" s="153"/>
      <c r="I20" s="153"/>
      <c r="J20" s="3"/>
      <c r="K20" s="2"/>
      <c r="L20" s="2"/>
      <c r="M20" s="2"/>
      <c r="N20" s="2"/>
      <c r="O20" s="2"/>
      <c r="P20" s="2"/>
    </row>
    <row r="21" spans="1:20" x14ac:dyDescent="0.25">
      <c r="A21" s="3"/>
      <c r="B21" s="156" t="s">
        <v>40</v>
      </c>
      <c r="C21" s="157"/>
      <c r="D21" s="157">
        <v>13.5</v>
      </c>
      <c r="E21" s="157">
        <v>13.5</v>
      </c>
      <c r="F21" s="153"/>
      <c r="G21" s="153"/>
      <c r="H21" s="153"/>
      <c r="I21" s="153"/>
      <c r="J21" s="3"/>
      <c r="K21" s="2"/>
      <c r="L21" s="2"/>
      <c r="M21" s="2"/>
      <c r="N21" s="2"/>
      <c r="O21" s="2"/>
      <c r="P21" s="2"/>
    </row>
    <row r="22" spans="1:20" x14ac:dyDescent="0.25">
      <c r="A22" s="3"/>
      <c r="B22" s="118" t="s">
        <v>29</v>
      </c>
      <c r="C22" s="152">
        <v>10</v>
      </c>
      <c r="D22" s="153">
        <v>10</v>
      </c>
      <c r="E22" s="153">
        <v>10</v>
      </c>
      <c r="F22" s="101">
        <v>0.76</v>
      </c>
      <c r="G22" s="101">
        <v>0.09</v>
      </c>
      <c r="H22" s="101">
        <v>4.67</v>
      </c>
      <c r="I22" s="101">
        <v>23.1</v>
      </c>
      <c r="J22" s="3"/>
      <c r="K22" s="2"/>
      <c r="L22" s="2"/>
      <c r="M22" s="2"/>
      <c r="N22" s="2"/>
      <c r="O22" s="2"/>
      <c r="P22" s="2"/>
    </row>
    <row r="23" spans="1:20" x14ac:dyDescent="0.25">
      <c r="A23" s="3"/>
      <c r="B23" s="123" t="s">
        <v>85</v>
      </c>
      <c r="C23" s="152">
        <v>10</v>
      </c>
      <c r="D23" s="153">
        <v>10</v>
      </c>
      <c r="E23" s="153">
        <v>10</v>
      </c>
      <c r="F23" s="152">
        <v>0.77</v>
      </c>
      <c r="G23" s="152">
        <v>0.14000000000000001</v>
      </c>
      <c r="H23" s="152">
        <v>3.76</v>
      </c>
      <c r="I23" s="152">
        <v>20.100000000000001</v>
      </c>
      <c r="J23" s="3"/>
      <c r="K23" s="2"/>
      <c r="L23" s="2"/>
      <c r="M23" s="2"/>
      <c r="N23" s="2"/>
      <c r="O23" s="2"/>
      <c r="P23" s="2"/>
    </row>
    <row r="24" spans="1:20" x14ac:dyDescent="0.25">
      <c r="A24" s="5" t="s">
        <v>31</v>
      </c>
      <c r="B24" s="6"/>
      <c r="C24" s="9">
        <f>SUM(C7:C23)</f>
        <v>415</v>
      </c>
      <c r="D24" s="6"/>
      <c r="E24" s="6"/>
      <c r="F24" s="9">
        <f>SUM(F7:F23)</f>
        <v>13.069999999999999</v>
      </c>
      <c r="G24" s="9">
        <f>SUM(G7:G23)</f>
        <v>13.83</v>
      </c>
      <c r="H24" s="9">
        <f>SUM(H7:H23)</f>
        <v>57.43</v>
      </c>
      <c r="I24" s="9">
        <f>SUM(I7:I23)</f>
        <v>408.62</v>
      </c>
      <c r="J24" s="6"/>
      <c r="K24" s="2"/>
      <c r="L24" s="2"/>
      <c r="M24" s="2"/>
      <c r="N24" s="2"/>
      <c r="O24" s="2"/>
      <c r="P24" s="2"/>
    </row>
    <row r="25" spans="1:20" x14ac:dyDescent="0.25">
      <c r="A25" s="4" t="s">
        <v>32</v>
      </c>
      <c r="B25" s="118" t="s">
        <v>425</v>
      </c>
      <c r="C25" s="101">
        <v>200</v>
      </c>
      <c r="D25" s="150">
        <f>C25</f>
        <v>200</v>
      </c>
      <c r="E25" s="150">
        <f>C25</f>
        <v>200</v>
      </c>
      <c r="F25" s="101">
        <v>0</v>
      </c>
      <c r="G25" s="101">
        <v>0</v>
      </c>
      <c r="H25" s="101">
        <v>23</v>
      </c>
      <c r="I25" s="101">
        <f>C25*92/K25</f>
        <v>92</v>
      </c>
      <c r="J25" s="3"/>
      <c r="K25" s="140">
        <v>200</v>
      </c>
      <c r="L25" s="2"/>
      <c r="M25" s="2"/>
      <c r="N25" s="2"/>
      <c r="O25" s="2"/>
      <c r="P25" s="2"/>
    </row>
    <row r="26" spans="1:20" ht="31.5" x14ac:dyDescent="0.25">
      <c r="A26" s="10" t="s">
        <v>33</v>
      </c>
      <c r="B26" s="6"/>
      <c r="C26" s="6"/>
      <c r="D26" s="6"/>
      <c r="E26" s="6"/>
      <c r="F26" s="9">
        <f>SUM(F25)</f>
        <v>0</v>
      </c>
      <c r="G26" s="9">
        <f>SUM(G25)</f>
        <v>0</v>
      </c>
      <c r="H26" s="9">
        <f>SUM(H25)</f>
        <v>23</v>
      </c>
      <c r="I26" s="9">
        <f>SUM(I25)</f>
        <v>92</v>
      </c>
      <c r="J26" s="6"/>
      <c r="K26" s="2"/>
      <c r="L26" s="2"/>
      <c r="M26" s="2"/>
      <c r="N26" s="2"/>
      <c r="O26" s="2"/>
      <c r="P26" s="2"/>
    </row>
    <row r="27" spans="1:20" x14ac:dyDescent="0.25">
      <c r="A27" s="4" t="s">
        <v>34</v>
      </c>
      <c r="B27" s="118" t="s">
        <v>385</v>
      </c>
      <c r="C27" s="101">
        <v>60</v>
      </c>
      <c r="D27" s="150">
        <v>61.2</v>
      </c>
      <c r="E27" s="150">
        <v>60</v>
      </c>
      <c r="F27" s="70">
        <v>0.66</v>
      </c>
      <c r="G27" s="70">
        <v>0.12</v>
      </c>
      <c r="H27" s="70">
        <v>2.2799999999999998</v>
      </c>
      <c r="I27" s="70">
        <v>13.8</v>
      </c>
      <c r="J27" s="4"/>
      <c r="K27" s="2"/>
      <c r="L27" s="2"/>
      <c r="M27" s="2"/>
      <c r="N27" s="2"/>
      <c r="O27" s="2"/>
      <c r="P27" s="2"/>
    </row>
    <row r="28" spans="1:20" ht="31.5" x14ac:dyDescent="0.25">
      <c r="A28" s="3"/>
      <c r="B28" s="248" t="s">
        <v>342</v>
      </c>
      <c r="C28" s="202">
        <v>200</v>
      </c>
      <c r="D28" s="249"/>
      <c r="E28" s="249"/>
      <c r="F28" s="250">
        <v>7.14</v>
      </c>
      <c r="G28" s="250">
        <v>10.97</v>
      </c>
      <c r="H28" s="250">
        <v>25.56</v>
      </c>
      <c r="I28" s="250">
        <v>148.58000000000001</v>
      </c>
      <c r="J28" s="4" t="s">
        <v>343</v>
      </c>
      <c r="K28" s="2"/>
      <c r="L28" s="393"/>
      <c r="M28" s="394"/>
      <c r="N28" s="395"/>
      <c r="O28" s="395"/>
      <c r="P28" s="396"/>
      <c r="Q28" s="396"/>
      <c r="R28" s="396"/>
      <c r="S28" s="396"/>
      <c r="T28" s="127"/>
    </row>
    <row r="29" spans="1:20" x14ac:dyDescent="0.25">
      <c r="A29" s="3"/>
      <c r="B29" s="99" t="s">
        <v>158</v>
      </c>
      <c r="C29" s="150"/>
      <c r="D29" s="99">
        <v>20.8</v>
      </c>
      <c r="E29" s="99">
        <v>19</v>
      </c>
      <c r="F29" s="70"/>
      <c r="G29" s="70"/>
      <c r="H29" s="70"/>
      <c r="I29" s="70"/>
      <c r="J29" s="4" t="s">
        <v>17</v>
      </c>
      <c r="K29" s="2"/>
      <c r="L29" s="362"/>
      <c r="M29" s="397"/>
      <c r="N29" s="275"/>
      <c r="O29" s="275"/>
      <c r="P29" s="396"/>
      <c r="Q29" s="396"/>
      <c r="R29" s="396"/>
      <c r="S29" s="396"/>
      <c r="T29" s="127"/>
    </row>
    <row r="30" spans="1:20" x14ac:dyDescent="0.25">
      <c r="A30" s="3"/>
      <c r="B30" s="3" t="s">
        <v>28</v>
      </c>
      <c r="C30" s="153"/>
      <c r="D30" s="3">
        <v>191</v>
      </c>
      <c r="E30" s="3">
        <v>191</v>
      </c>
      <c r="F30" s="4"/>
      <c r="G30" s="4"/>
      <c r="H30" s="4"/>
      <c r="I30" s="4"/>
      <c r="J30" s="3"/>
      <c r="K30" s="2"/>
      <c r="L30" s="398"/>
      <c r="M30" s="397"/>
      <c r="N30" s="275"/>
      <c r="O30" s="275"/>
      <c r="P30" s="396"/>
      <c r="Q30" s="396"/>
      <c r="R30" s="396"/>
      <c r="S30" s="396"/>
      <c r="T30" s="127"/>
    </row>
    <row r="31" spans="1:20" x14ac:dyDescent="0.25">
      <c r="A31" s="3"/>
      <c r="B31" s="3" t="s">
        <v>45</v>
      </c>
      <c r="C31" s="153"/>
      <c r="D31" s="3"/>
      <c r="E31" s="3">
        <v>12</v>
      </c>
      <c r="F31" s="4"/>
      <c r="G31" s="4"/>
      <c r="H31" s="4"/>
      <c r="I31" s="4"/>
      <c r="J31" s="3"/>
      <c r="K31" s="2"/>
      <c r="L31" s="398"/>
      <c r="M31" s="397"/>
      <c r="N31" s="275"/>
      <c r="O31" s="275"/>
      <c r="P31" s="396"/>
      <c r="Q31" s="396"/>
      <c r="R31" s="396"/>
      <c r="S31" s="396"/>
      <c r="T31" s="127"/>
    </row>
    <row r="32" spans="1:20" x14ac:dyDescent="0.25">
      <c r="A32" s="3"/>
      <c r="B32" s="3" t="s">
        <v>46</v>
      </c>
      <c r="C32" s="153"/>
      <c r="D32" s="194"/>
      <c r="E32" s="194">
        <v>136</v>
      </c>
      <c r="F32" s="4"/>
      <c r="G32" s="4"/>
      <c r="H32" s="4"/>
      <c r="I32" s="4"/>
      <c r="J32" s="3"/>
      <c r="K32" s="2"/>
      <c r="L32" s="398"/>
      <c r="M32" s="397"/>
      <c r="N32" s="275"/>
      <c r="O32" s="275"/>
      <c r="P32" s="396"/>
      <c r="Q32" s="396"/>
      <c r="R32" s="396"/>
      <c r="S32" s="396"/>
      <c r="T32" s="127"/>
    </row>
    <row r="33" spans="1:20" x14ac:dyDescent="0.25">
      <c r="A33" s="3"/>
      <c r="B33" s="399" t="s">
        <v>244</v>
      </c>
      <c r="C33" s="375"/>
      <c r="D33" s="378">
        <v>4</v>
      </c>
      <c r="E33" s="378">
        <v>4</v>
      </c>
      <c r="F33" s="4"/>
      <c r="G33" s="4"/>
      <c r="H33" s="4"/>
      <c r="I33" s="4"/>
      <c r="J33" s="3"/>
      <c r="K33" s="2"/>
      <c r="L33" s="398"/>
      <c r="M33" s="397"/>
      <c r="N33" s="400"/>
      <c r="O33" s="400"/>
      <c r="P33" s="396"/>
      <c r="Q33" s="396"/>
      <c r="R33" s="396"/>
      <c r="S33" s="396"/>
      <c r="T33" s="127"/>
    </row>
    <row r="34" spans="1:20" x14ac:dyDescent="0.25">
      <c r="A34" s="3"/>
      <c r="B34" s="3" t="s">
        <v>48</v>
      </c>
      <c r="C34" s="150"/>
      <c r="D34" s="401">
        <v>73</v>
      </c>
      <c r="E34" s="401">
        <v>55</v>
      </c>
      <c r="F34" s="4"/>
      <c r="G34" s="4"/>
      <c r="H34" s="4"/>
      <c r="I34" s="4"/>
      <c r="J34" s="3"/>
      <c r="K34" s="2"/>
      <c r="L34" s="398"/>
      <c r="M34" s="397"/>
      <c r="N34" s="400"/>
      <c r="O34" s="400"/>
      <c r="P34" s="396"/>
      <c r="Q34" s="396"/>
      <c r="R34" s="396"/>
      <c r="S34" s="396"/>
      <c r="T34" s="127"/>
    </row>
    <row r="35" spans="1:20" x14ac:dyDescent="0.25">
      <c r="A35" s="3"/>
      <c r="B35" s="3" t="s">
        <v>49</v>
      </c>
      <c r="C35" s="150"/>
      <c r="D35" s="401">
        <v>9.0909090909090917</v>
      </c>
      <c r="E35" s="401">
        <v>7.2727272727272725</v>
      </c>
      <c r="F35" s="4"/>
      <c r="G35" s="4"/>
      <c r="H35" s="4"/>
      <c r="I35" s="4"/>
      <c r="J35" s="3"/>
      <c r="K35" s="2"/>
      <c r="L35" s="398"/>
      <c r="M35" s="397"/>
      <c r="N35" s="400"/>
      <c r="O35" s="400"/>
      <c r="P35" s="396"/>
      <c r="Q35" s="396"/>
      <c r="R35" s="396"/>
      <c r="S35" s="396"/>
      <c r="T35" s="127"/>
    </row>
    <row r="36" spans="1:20" x14ac:dyDescent="0.25">
      <c r="A36" s="3"/>
      <c r="B36" s="3" t="s">
        <v>50</v>
      </c>
      <c r="C36" s="150"/>
      <c r="D36" s="401">
        <v>4.4000000000000004</v>
      </c>
      <c r="E36" s="401">
        <v>3.6</v>
      </c>
      <c r="F36" s="4"/>
      <c r="G36" s="4"/>
      <c r="H36" s="4"/>
      <c r="I36" s="4"/>
      <c r="J36" s="3"/>
      <c r="K36" s="2"/>
      <c r="L36" s="398"/>
      <c r="M36" s="397"/>
      <c r="N36" s="400"/>
      <c r="O36" s="400"/>
      <c r="P36" s="396"/>
      <c r="Q36" s="396"/>
      <c r="R36" s="396"/>
      <c r="S36" s="396"/>
      <c r="T36" s="127"/>
    </row>
    <row r="37" spans="1:20" x14ac:dyDescent="0.25">
      <c r="A37" s="3"/>
      <c r="B37" s="3" t="s">
        <v>51</v>
      </c>
      <c r="C37" s="150"/>
      <c r="D37" s="401">
        <v>3.6</v>
      </c>
      <c r="E37" s="401">
        <v>3.6</v>
      </c>
      <c r="F37" s="4"/>
      <c r="G37" s="4"/>
      <c r="H37" s="4"/>
      <c r="I37" s="4"/>
      <c r="J37" s="3"/>
      <c r="K37" s="2"/>
      <c r="L37" s="398"/>
      <c r="M37" s="397"/>
      <c r="N37" s="400"/>
      <c r="O37" s="400"/>
      <c r="P37" s="396"/>
      <c r="Q37" s="396"/>
      <c r="R37" s="396"/>
      <c r="S37" s="396"/>
      <c r="T37" s="127"/>
    </row>
    <row r="38" spans="1:20" x14ac:dyDescent="0.25">
      <c r="A38" s="3"/>
      <c r="B38" s="399" t="s">
        <v>246</v>
      </c>
      <c r="C38" s="375"/>
      <c r="D38" s="402">
        <v>12</v>
      </c>
      <c r="E38" s="402">
        <v>11</v>
      </c>
      <c r="F38" s="4"/>
      <c r="G38" s="4"/>
      <c r="H38" s="4"/>
      <c r="I38" s="4"/>
      <c r="J38" s="3"/>
      <c r="K38" s="2"/>
      <c r="L38" s="403"/>
      <c r="M38" s="397"/>
      <c r="N38" s="404"/>
      <c r="O38" s="404"/>
      <c r="P38" s="405"/>
      <c r="Q38" s="405"/>
      <c r="R38" s="405"/>
      <c r="S38" s="405"/>
      <c r="T38" s="127"/>
    </row>
    <row r="39" spans="1:20" x14ac:dyDescent="0.25">
      <c r="A39" s="3"/>
      <c r="B39" s="3" t="s">
        <v>161</v>
      </c>
      <c r="C39" s="150"/>
      <c r="D39" s="401">
        <v>1.35</v>
      </c>
      <c r="E39" s="401">
        <v>1</v>
      </c>
      <c r="F39" s="4"/>
      <c r="G39" s="4"/>
      <c r="H39" s="4"/>
      <c r="I39" s="4"/>
      <c r="J39" s="3"/>
      <c r="K39" s="2"/>
      <c r="L39" s="403"/>
      <c r="M39" s="397"/>
      <c r="N39" s="404"/>
      <c r="O39" s="404"/>
      <c r="P39" s="405"/>
      <c r="Q39" s="405"/>
      <c r="R39" s="405"/>
      <c r="S39" s="405"/>
      <c r="T39" s="104"/>
    </row>
    <row r="40" spans="1:20" x14ac:dyDescent="0.25">
      <c r="A40" s="3"/>
      <c r="B40" s="3" t="s">
        <v>162</v>
      </c>
      <c r="C40" s="150"/>
      <c r="D40" s="401">
        <v>6</v>
      </c>
      <c r="E40" s="401">
        <v>6</v>
      </c>
      <c r="F40" s="4"/>
      <c r="G40" s="4"/>
      <c r="H40" s="4"/>
      <c r="I40" s="4"/>
      <c r="J40" s="3"/>
      <c r="K40" s="2"/>
      <c r="L40" s="403"/>
      <c r="M40" s="397"/>
      <c r="N40" s="404"/>
      <c r="O40" s="404"/>
      <c r="P40" s="405"/>
      <c r="Q40" s="405"/>
      <c r="R40" s="405"/>
      <c r="S40" s="405"/>
      <c r="T40" s="104"/>
    </row>
    <row r="41" spans="1:20" x14ac:dyDescent="0.25">
      <c r="A41" s="3"/>
      <c r="B41" s="3" t="s">
        <v>21</v>
      </c>
      <c r="C41" s="150"/>
      <c r="D41" s="401">
        <v>0.8</v>
      </c>
      <c r="E41" s="401">
        <v>0.8</v>
      </c>
      <c r="F41" s="4"/>
      <c r="G41" s="4"/>
      <c r="H41" s="4"/>
      <c r="I41" s="4"/>
      <c r="J41" s="3"/>
      <c r="K41" s="2"/>
      <c r="L41" s="104"/>
      <c r="M41" s="104"/>
      <c r="N41" s="104"/>
      <c r="O41" s="104"/>
      <c r="P41" s="104"/>
      <c r="Q41" s="314"/>
      <c r="R41" s="314"/>
      <c r="S41" s="314"/>
      <c r="T41" s="314"/>
    </row>
    <row r="42" spans="1:20" ht="31.5" x14ac:dyDescent="0.25">
      <c r="A42" s="3"/>
      <c r="B42" s="172" t="s">
        <v>402</v>
      </c>
      <c r="C42" s="101">
        <v>80</v>
      </c>
      <c r="D42" s="150"/>
      <c r="E42" s="150"/>
      <c r="F42" s="101">
        <v>16.96</v>
      </c>
      <c r="G42" s="101">
        <v>21.04</v>
      </c>
      <c r="H42" s="101">
        <v>3.41</v>
      </c>
      <c r="I42" s="101">
        <v>269.2</v>
      </c>
      <c r="J42" s="4" t="s">
        <v>170</v>
      </c>
      <c r="K42" s="2"/>
      <c r="L42" s="2"/>
      <c r="M42" s="2"/>
      <c r="N42" s="2"/>
      <c r="O42" s="2"/>
      <c r="P42" s="2"/>
    </row>
    <row r="43" spans="1:20" x14ac:dyDescent="0.25">
      <c r="A43" s="3"/>
      <c r="B43" s="195" t="s">
        <v>167</v>
      </c>
      <c r="C43" s="97"/>
      <c r="D43" s="150">
        <v>88.5</v>
      </c>
      <c r="E43" s="150">
        <v>73.599999999999994</v>
      </c>
      <c r="F43" s="97"/>
      <c r="G43" s="97"/>
      <c r="H43" s="97"/>
      <c r="I43" s="97"/>
      <c r="J43" s="4" t="s">
        <v>17</v>
      </c>
      <c r="K43" s="2"/>
      <c r="L43" s="2"/>
      <c r="M43" s="2"/>
      <c r="N43" s="2"/>
      <c r="O43" s="2"/>
      <c r="P43" s="2"/>
    </row>
    <row r="44" spans="1:20" x14ac:dyDescent="0.25">
      <c r="A44" s="3"/>
      <c r="B44" s="99" t="s">
        <v>51</v>
      </c>
      <c r="C44" s="97"/>
      <c r="D44" s="150">
        <v>6</v>
      </c>
      <c r="E44" s="150">
        <v>6</v>
      </c>
      <c r="F44" s="97"/>
      <c r="G44" s="97"/>
      <c r="H44" s="97"/>
      <c r="I44" s="97"/>
      <c r="J44" s="3"/>
      <c r="K44" s="2"/>
      <c r="L44" s="2"/>
      <c r="M44" s="2"/>
      <c r="N44" s="2"/>
      <c r="O44" s="2"/>
      <c r="P44" s="2"/>
    </row>
    <row r="45" spans="1:20" ht="31.5" x14ac:dyDescent="0.25">
      <c r="A45" s="3"/>
      <c r="B45" s="195" t="s">
        <v>168</v>
      </c>
      <c r="C45" s="97"/>
      <c r="D45" s="150"/>
      <c r="E45" s="150">
        <v>50</v>
      </c>
      <c r="F45" s="97"/>
      <c r="G45" s="97"/>
      <c r="H45" s="97"/>
      <c r="I45" s="97"/>
      <c r="J45" s="3"/>
      <c r="K45" s="2"/>
      <c r="L45" s="2"/>
      <c r="M45" s="2"/>
      <c r="N45" s="2"/>
      <c r="O45" s="2"/>
      <c r="P45" s="2"/>
    </row>
    <row r="46" spans="1:20" x14ac:dyDescent="0.25">
      <c r="A46" s="3"/>
      <c r="B46" s="196" t="s">
        <v>169</v>
      </c>
      <c r="C46" s="97"/>
      <c r="D46" s="150"/>
      <c r="E46" s="150">
        <v>30</v>
      </c>
      <c r="F46" s="97"/>
      <c r="G46" s="97"/>
      <c r="H46" s="97"/>
      <c r="I46" s="97"/>
      <c r="J46" s="3"/>
      <c r="K46" s="2"/>
      <c r="L46" s="2"/>
      <c r="M46" s="2"/>
      <c r="N46" s="2"/>
      <c r="O46" s="2"/>
      <c r="P46" s="2"/>
    </row>
    <row r="47" spans="1:20" x14ac:dyDescent="0.25">
      <c r="A47" s="3"/>
      <c r="B47" s="195" t="s">
        <v>57</v>
      </c>
      <c r="C47" s="97"/>
      <c r="D47" s="150">
        <v>0.75</v>
      </c>
      <c r="E47" s="150">
        <v>0.75</v>
      </c>
      <c r="F47" s="97"/>
      <c r="G47" s="97"/>
      <c r="H47" s="97"/>
      <c r="I47" s="97"/>
      <c r="J47" s="3"/>
      <c r="K47" s="2"/>
      <c r="L47" s="2"/>
      <c r="M47" s="2"/>
      <c r="N47" s="2"/>
      <c r="O47" s="2"/>
      <c r="P47" s="2"/>
    </row>
    <row r="48" spans="1:20" x14ac:dyDescent="0.25">
      <c r="A48" s="3"/>
      <c r="B48" s="195" t="s">
        <v>23</v>
      </c>
      <c r="C48" s="97"/>
      <c r="D48" s="150">
        <v>0.75</v>
      </c>
      <c r="E48" s="150">
        <v>0.75</v>
      </c>
      <c r="F48" s="97"/>
      <c r="G48" s="97"/>
      <c r="H48" s="97"/>
      <c r="I48" s="97"/>
      <c r="J48" s="3"/>
      <c r="K48" s="2"/>
      <c r="L48" s="2"/>
      <c r="M48" s="2"/>
      <c r="N48" s="2"/>
      <c r="O48" s="2"/>
      <c r="P48" s="2"/>
    </row>
    <row r="49" spans="1:16" x14ac:dyDescent="0.25">
      <c r="A49" s="3"/>
      <c r="B49" s="195" t="s">
        <v>28</v>
      </c>
      <c r="C49" s="97"/>
      <c r="D49" s="150">
        <v>16.5</v>
      </c>
      <c r="E49" s="150">
        <v>16.5</v>
      </c>
      <c r="F49" s="97"/>
      <c r="G49" s="97"/>
      <c r="H49" s="97"/>
      <c r="I49" s="97"/>
      <c r="J49" s="3"/>
      <c r="K49" s="2"/>
      <c r="L49" s="2"/>
      <c r="M49" s="2"/>
      <c r="N49" s="2"/>
      <c r="O49" s="2"/>
      <c r="P49" s="2"/>
    </row>
    <row r="50" spans="1:16" x14ac:dyDescent="0.25">
      <c r="A50" s="3"/>
      <c r="B50" s="195" t="s">
        <v>59</v>
      </c>
      <c r="C50" s="97"/>
      <c r="D50" s="150"/>
      <c r="E50" s="150">
        <v>15</v>
      </c>
      <c r="F50" s="97"/>
      <c r="G50" s="97"/>
      <c r="H50" s="97"/>
      <c r="I50" s="97"/>
      <c r="J50" s="3"/>
      <c r="K50" s="2"/>
      <c r="L50" s="2"/>
      <c r="M50" s="2"/>
      <c r="N50" s="2"/>
      <c r="O50" s="2"/>
      <c r="P50" s="2"/>
    </row>
    <row r="51" spans="1:16" x14ac:dyDescent="0.25">
      <c r="A51" s="3"/>
      <c r="B51" s="195" t="s">
        <v>162</v>
      </c>
      <c r="C51" s="97"/>
      <c r="D51" s="150">
        <v>15</v>
      </c>
      <c r="E51" s="150">
        <v>15</v>
      </c>
      <c r="F51" s="97"/>
      <c r="G51" s="97"/>
      <c r="H51" s="97"/>
      <c r="I51" s="97"/>
      <c r="J51" s="3"/>
      <c r="K51" s="2"/>
      <c r="L51" s="2"/>
      <c r="M51" s="2"/>
      <c r="N51" s="2"/>
      <c r="O51" s="2"/>
      <c r="P51" s="2"/>
    </row>
    <row r="52" spans="1:16" x14ac:dyDescent="0.25">
      <c r="A52" s="3"/>
      <c r="B52" s="195" t="s">
        <v>21</v>
      </c>
      <c r="C52" s="97"/>
      <c r="D52" s="150">
        <v>0.5</v>
      </c>
      <c r="E52" s="150">
        <v>0.5</v>
      </c>
      <c r="F52" s="97"/>
      <c r="G52" s="97"/>
      <c r="H52" s="97"/>
      <c r="I52" s="97"/>
      <c r="J52" s="3"/>
      <c r="K52" s="2"/>
      <c r="L52" s="2"/>
      <c r="M52" s="2"/>
      <c r="N52" s="2"/>
      <c r="O52" s="2"/>
      <c r="P52" s="2"/>
    </row>
    <row r="53" spans="1:16" ht="31.5" x14ac:dyDescent="0.25">
      <c r="A53" s="96"/>
      <c r="B53" s="123" t="s">
        <v>280</v>
      </c>
      <c r="C53" s="101">
        <v>130</v>
      </c>
      <c r="D53" s="99"/>
      <c r="E53" s="99"/>
      <c r="F53" s="70">
        <v>7.56</v>
      </c>
      <c r="G53" s="70">
        <v>4.7</v>
      </c>
      <c r="H53" s="4">
        <v>39</v>
      </c>
      <c r="I53" s="4">
        <v>228.63</v>
      </c>
      <c r="J53" s="4" t="s">
        <v>283</v>
      </c>
      <c r="K53" s="2"/>
      <c r="L53" s="2"/>
      <c r="M53" s="2"/>
      <c r="N53" s="2"/>
      <c r="O53" s="2"/>
      <c r="P53" s="2"/>
    </row>
    <row r="54" spans="1:16" x14ac:dyDescent="0.25">
      <c r="A54" s="96"/>
      <c r="B54" s="99" t="s">
        <v>281</v>
      </c>
      <c r="C54" s="150"/>
      <c r="D54" s="160">
        <v>59.8</v>
      </c>
      <c r="E54" s="160">
        <v>59.8</v>
      </c>
      <c r="F54" s="70"/>
      <c r="G54" s="70"/>
      <c r="H54" s="4"/>
      <c r="I54" s="4"/>
      <c r="J54" s="4" t="s">
        <v>17</v>
      </c>
      <c r="K54" s="2"/>
      <c r="L54" s="2"/>
      <c r="M54" s="2"/>
      <c r="N54" s="2"/>
      <c r="O54" s="2"/>
      <c r="P54" s="2"/>
    </row>
    <row r="55" spans="1:16" x14ac:dyDescent="0.25">
      <c r="A55" s="96"/>
      <c r="B55" s="99" t="s">
        <v>28</v>
      </c>
      <c r="C55" s="150"/>
      <c r="D55" s="160">
        <v>88.4</v>
      </c>
      <c r="E55" s="160">
        <v>88.4</v>
      </c>
      <c r="F55" s="70"/>
      <c r="G55" s="70"/>
      <c r="H55" s="4"/>
      <c r="I55" s="4"/>
      <c r="J55" s="3"/>
      <c r="K55" s="2"/>
      <c r="L55" s="2"/>
      <c r="M55" s="2"/>
      <c r="N55" s="2"/>
      <c r="O55" s="2"/>
      <c r="P55" s="2"/>
    </row>
    <row r="56" spans="1:16" x14ac:dyDescent="0.25">
      <c r="A56" s="96"/>
      <c r="B56" s="99" t="s">
        <v>21</v>
      </c>
      <c r="C56" s="150"/>
      <c r="D56" s="160">
        <v>0.7</v>
      </c>
      <c r="E56" s="160">
        <v>0.7</v>
      </c>
      <c r="F56" s="70"/>
      <c r="G56" s="70"/>
      <c r="H56" s="4"/>
      <c r="I56" s="4"/>
      <c r="J56" s="3"/>
      <c r="K56" s="2"/>
      <c r="L56" s="2"/>
      <c r="M56" s="2"/>
      <c r="N56" s="2"/>
      <c r="O56" s="2"/>
      <c r="P56" s="2"/>
    </row>
    <row r="57" spans="1:16" x14ac:dyDescent="0.25">
      <c r="A57" s="96"/>
      <c r="B57" s="99" t="s">
        <v>282</v>
      </c>
      <c r="C57" s="150"/>
      <c r="D57" s="160"/>
      <c r="E57" s="160">
        <v>124.8</v>
      </c>
      <c r="F57" s="70"/>
      <c r="G57" s="70"/>
      <c r="H57" s="4"/>
      <c r="I57" s="4"/>
      <c r="J57" s="3"/>
      <c r="K57" s="2"/>
      <c r="L57" s="2"/>
      <c r="M57" s="2"/>
      <c r="N57" s="2"/>
      <c r="O57" s="2"/>
      <c r="P57" s="2"/>
    </row>
    <row r="58" spans="1:16" x14ac:dyDescent="0.25">
      <c r="A58" s="96"/>
      <c r="B58" s="99" t="s">
        <v>23</v>
      </c>
      <c r="C58" s="150"/>
      <c r="D58" s="160">
        <v>5.85</v>
      </c>
      <c r="E58" s="160">
        <v>5.85</v>
      </c>
      <c r="F58" s="70"/>
      <c r="G58" s="70"/>
      <c r="H58" s="4"/>
      <c r="I58" s="4"/>
      <c r="J58" s="3"/>
      <c r="K58" s="2"/>
      <c r="L58" s="2"/>
      <c r="M58" s="2"/>
      <c r="N58" s="2"/>
      <c r="O58" s="2"/>
      <c r="P58" s="2"/>
    </row>
    <row r="59" spans="1:16" ht="31.5" x14ac:dyDescent="0.25">
      <c r="A59" s="3"/>
      <c r="B59" s="172" t="s">
        <v>68</v>
      </c>
      <c r="C59" s="101">
        <v>180</v>
      </c>
      <c r="D59" s="4"/>
      <c r="E59" s="4"/>
      <c r="F59" s="70">
        <v>0.48</v>
      </c>
      <c r="G59" s="70">
        <v>0</v>
      </c>
      <c r="H59" s="70">
        <v>25.09</v>
      </c>
      <c r="I59" s="70">
        <v>102.4</v>
      </c>
      <c r="J59" s="313" t="s">
        <v>445</v>
      </c>
      <c r="K59" s="140">
        <v>190</v>
      </c>
      <c r="L59" s="2"/>
      <c r="M59" s="2"/>
      <c r="N59" s="2"/>
      <c r="O59" s="2"/>
      <c r="P59" s="2"/>
    </row>
    <row r="60" spans="1:16" x14ac:dyDescent="0.25">
      <c r="A60" s="3"/>
      <c r="B60" s="173" t="s">
        <v>69</v>
      </c>
      <c r="C60" s="150"/>
      <c r="D60" s="153">
        <v>18</v>
      </c>
      <c r="E60" s="153">
        <v>18</v>
      </c>
      <c r="F60" s="4"/>
      <c r="G60" s="4"/>
      <c r="H60" s="4"/>
      <c r="I60" s="4"/>
      <c r="J60" s="4"/>
      <c r="K60" s="2"/>
      <c r="L60" s="2"/>
      <c r="M60" s="2"/>
      <c r="N60" s="2"/>
      <c r="O60" s="2"/>
      <c r="P60" s="2"/>
    </row>
    <row r="61" spans="1:16" x14ac:dyDescent="0.25">
      <c r="A61" s="3"/>
      <c r="B61" s="99" t="s">
        <v>20</v>
      </c>
      <c r="C61" s="150"/>
      <c r="D61" s="153">
        <v>18</v>
      </c>
      <c r="E61" s="153">
        <v>18</v>
      </c>
      <c r="F61" s="4"/>
      <c r="G61" s="4"/>
      <c r="H61" s="4"/>
      <c r="I61" s="4"/>
      <c r="J61" s="3"/>
      <c r="K61" s="2">
        <v>190</v>
      </c>
      <c r="L61" s="2"/>
      <c r="M61" s="2"/>
      <c r="N61" s="2"/>
      <c r="O61" s="2"/>
      <c r="P61" s="2"/>
    </row>
    <row r="62" spans="1:16" x14ac:dyDescent="0.25">
      <c r="A62" s="3"/>
      <c r="B62" s="99" t="s">
        <v>28</v>
      </c>
      <c r="C62" s="150"/>
      <c r="D62" s="153">
        <f>$C$59*190/$K$61</f>
        <v>180</v>
      </c>
      <c r="E62" s="153">
        <f>$C$59*190/$K$61</f>
        <v>180</v>
      </c>
      <c r="F62" s="4"/>
      <c r="G62" s="4"/>
      <c r="H62" s="4"/>
      <c r="I62" s="4"/>
      <c r="J62" s="3"/>
      <c r="K62" s="2"/>
      <c r="L62" s="2"/>
      <c r="M62" s="2"/>
      <c r="N62" s="2"/>
      <c r="O62" s="2"/>
      <c r="P62" s="2"/>
    </row>
    <row r="63" spans="1:16" x14ac:dyDescent="0.25">
      <c r="A63" s="3"/>
      <c r="B63" s="99" t="s">
        <v>39</v>
      </c>
      <c r="C63" s="150"/>
      <c r="D63" s="153">
        <v>0.18</v>
      </c>
      <c r="E63" s="153">
        <v>0.18</v>
      </c>
      <c r="F63" s="4"/>
      <c r="G63" s="4"/>
      <c r="H63" s="4"/>
      <c r="I63" s="4"/>
      <c r="J63" s="3"/>
      <c r="K63" s="2"/>
      <c r="L63" s="2"/>
      <c r="M63" s="2"/>
      <c r="N63" s="2"/>
      <c r="O63" s="2"/>
      <c r="P63" s="2"/>
    </row>
    <row r="64" spans="1:16" x14ac:dyDescent="0.25">
      <c r="A64" s="3"/>
      <c r="B64" s="118" t="s">
        <v>29</v>
      </c>
      <c r="C64" s="152">
        <v>50</v>
      </c>
      <c r="D64" s="153">
        <v>50</v>
      </c>
      <c r="E64" s="153">
        <v>50</v>
      </c>
      <c r="F64" s="101">
        <v>3.8</v>
      </c>
      <c r="G64" s="101">
        <v>0.45</v>
      </c>
      <c r="H64" s="101">
        <v>23.35</v>
      </c>
      <c r="I64" s="101">
        <v>115.5</v>
      </c>
      <c r="J64" s="3"/>
      <c r="K64" s="2"/>
      <c r="L64" s="2"/>
      <c r="M64" s="2"/>
      <c r="N64" s="2"/>
      <c r="O64" s="2"/>
      <c r="P64" s="2"/>
    </row>
    <row r="65" spans="1:16" ht="31.5" x14ac:dyDescent="0.25">
      <c r="A65" s="3"/>
      <c r="B65" s="123" t="s">
        <v>30</v>
      </c>
      <c r="C65" s="152">
        <v>20</v>
      </c>
      <c r="D65" s="153">
        <v>20</v>
      </c>
      <c r="E65" s="153">
        <v>20</v>
      </c>
      <c r="F65" s="152">
        <v>1.54</v>
      </c>
      <c r="G65" s="152">
        <v>0.28000000000000003</v>
      </c>
      <c r="H65" s="152">
        <v>7.52</v>
      </c>
      <c r="I65" s="152">
        <v>40.200000000000003</v>
      </c>
      <c r="J65" s="3"/>
      <c r="K65" s="2"/>
      <c r="L65" s="2"/>
      <c r="M65" s="2"/>
      <c r="N65" s="2"/>
      <c r="O65" s="2"/>
      <c r="P65" s="2"/>
    </row>
    <row r="66" spans="1:16" x14ac:dyDescent="0.25">
      <c r="A66" s="5" t="s">
        <v>70</v>
      </c>
      <c r="B66" s="6"/>
      <c r="C66" s="9">
        <f>SUM(C27:C65)</f>
        <v>720</v>
      </c>
      <c r="D66" s="6"/>
      <c r="E66" s="6"/>
      <c r="F66" s="207">
        <f>SUM(F27:F65)</f>
        <v>38.139999999999993</v>
      </c>
      <c r="G66" s="207">
        <f>SUM(G27:G65)</f>
        <v>37.56</v>
      </c>
      <c r="H66" s="207">
        <f>SUM(H27:H65)</f>
        <v>126.21</v>
      </c>
      <c r="I66" s="207">
        <f>SUM(I27:I65)</f>
        <v>918.31000000000006</v>
      </c>
      <c r="J66" s="6"/>
      <c r="K66" s="2"/>
      <c r="L66" s="2"/>
      <c r="M66" s="2"/>
      <c r="N66" s="2"/>
      <c r="O66" s="2"/>
      <c r="P66" s="2"/>
    </row>
    <row r="67" spans="1:16" x14ac:dyDescent="0.25">
      <c r="A67" s="175" t="s">
        <v>71</v>
      </c>
      <c r="B67" s="71" t="s">
        <v>373</v>
      </c>
      <c r="C67" s="152">
        <v>60</v>
      </c>
      <c r="D67" s="3"/>
      <c r="E67" s="3"/>
      <c r="F67" s="152">
        <v>8.81</v>
      </c>
      <c r="G67" s="152">
        <v>4.45</v>
      </c>
      <c r="H67" s="152">
        <v>34.979999999999997</v>
      </c>
      <c r="I67" s="152">
        <v>215.19</v>
      </c>
      <c r="J67" s="70" t="s">
        <v>395</v>
      </c>
      <c r="K67" s="2"/>
      <c r="L67" s="2"/>
      <c r="M67" s="2"/>
      <c r="N67" s="2"/>
      <c r="O67" s="2"/>
      <c r="P67" s="2"/>
    </row>
    <row r="68" spans="1:16" x14ac:dyDescent="0.25">
      <c r="A68" s="175"/>
      <c r="B68" s="197" t="s">
        <v>64</v>
      </c>
      <c r="C68" s="4"/>
      <c r="D68" s="3">
        <v>39.299999999999997</v>
      </c>
      <c r="E68" s="3">
        <v>39.299999999999997</v>
      </c>
      <c r="F68" s="4"/>
      <c r="G68" s="4"/>
      <c r="H68" s="4"/>
      <c r="I68" s="4"/>
      <c r="J68" s="4" t="s">
        <v>17</v>
      </c>
      <c r="K68" s="2"/>
      <c r="L68" s="2"/>
      <c r="M68" s="2"/>
      <c r="N68" s="2"/>
      <c r="O68" s="2"/>
      <c r="P68" s="2"/>
    </row>
    <row r="69" spans="1:16" x14ac:dyDescent="0.25">
      <c r="A69" s="175"/>
      <c r="B69" s="197" t="s">
        <v>357</v>
      </c>
      <c r="C69" s="4"/>
      <c r="D69" s="3">
        <v>1.2</v>
      </c>
      <c r="E69" s="3">
        <v>1.2</v>
      </c>
      <c r="F69" s="4"/>
      <c r="G69" s="4"/>
      <c r="H69" s="4"/>
      <c r="I69" s="4"/>
      <c r="J69" s="4"/>
      <c r="K69" s="2"/>
      <c r="L69" s="2"/>
      <c r="M69" s="2"/>
      <c r="N69" s="2"/>
      <c r="O69" s="2"/>
      <c r="P69" s="2"/>
    </row>
    <row r="70" spans="1:16" x14ac:dyDescent="0.25">
      <c r="A70" s="175"/>
      <c r="B70" s="197" t="s">
        <v>358</v>
      </c>
      <c r="C70" s="4"/>
      <c r="D70" s="99">
        <v>7</v>
      </c>
      <c r="E70" s="3">
        <v>7</v>
      </c>
      <c r="F70" s="4"/>
      <c r="G70" s="4"/>
      <c r="H70" s="4"/>
      <c r="I70" s="4"/>
      <c r="J70" s="4"/>
      <c r="K70" s="2"/>
      <c r="L70" s="2"/>
      <c r="M70" s="2"/>
      <c r="N70" s="2"/>
      <c r="O70" s="2"/>
      <c r="P70" s="2"/>
    </row>
    <row r="71" spans="1:16" x14ac:dyDescent="0.25">
      <c r="A71" s="175"/>
      <c r="B71" s="197" t="s">
        <v>359</v>
      </c>
      <c r="C71" s="4"/>
      <c r="D71" s="3">
        <v>5</v>
      </c>
      <c r="E71" s="3">
        <v>5</v>
      </c>
      <c r="F71" s="4"/>
      <c r="G71" s="4"/>
      <c r="H71" s="4"/>
      <c r="I71" s="4"/>
      <c r="J71" s="4"/>
      <c r="K71" s="2"/>
      <c r="L71" s="2"/>
      <c r="M71" s="2"/>
      <c r="N71" s="2"/>
      <c r="O71" s="2"/>
      <c r="P71" s="2"/>
    </row>
    <row r="72" spans="1:16" x14ac:dyDescent="0.25">
      <c r="A72" s="175"/>
      <c r="B72" s="197" t="s">
        <v>374</v>
      </c>
      <c r="C72" s="4"/>
      <c r="D72" s="3" t="s">
        <v>376</v>
      </c>
      <c r="E72" s="3">
        <v>2.4</v>
      </c>
      <c r="F72" s="4"/>
      <c r="G72" s="4"/>
      <c r="H72" s="4"/>
      <c r="I72" s="4"/>
      <c r="J72" s="4"/>
      <c r="K72" s="2"/>
      <c r="L72" s="2"/>
      <c r="M72" s="2"/>
      <c r="N72" s="2"/>
      <c r="O72" s="2"/>
      <c r="P72" s="2"/>
    </row>
    <row r="73" spans="1:16" x14ac:dyDescent="0.25">
      <c r="A73" s="175"/>
      <c r="B73" s="197" t="s">
        <v>375</v>
      </c>
      <c r="C73" s="4"/>
      <c r="D73" s="3" t="s">
        <v>377</v>
      </c>
      <c r="E73" s="3">
        <v>1.2</v>
      </c>
      <c r="F73" s="4"/>
      <c r="G73" s="4"/>
      <c r="H73" s="4"/>
      <c r="I73" s="4"/>
      <c r="J73" s="4"/>
      <c r="K73" s="2"/>
      <c r="L73" s="2"/>
      <c r="M73" s="2"/>
      <c r="N73" s="2"/>
      <c r="O73" s="2"/>
      <c r="P73" s="2"/>
    </row>
    <row r="74" spans="1:16" ht="31.5" x14ac:dyDescent="0.25">
      <c r="A74" s="175"/>
      <c r="B74" s="384" t="s">
        <v>360</v>
      </c>
      <c r="C74" s="4"/>
      <c r="D74" s="3">
        <v>0.8</v>
      </c>
      <c r="E74" s="3">
        <v>0.8</v>
      </c>
      <c r="F74" s="4"/>
      <c r="G74" s="4"/>
      <c r="H74" s="4"/>
      <c r="I74" s="4"/>
      <c r="J74" s="4"/>
      <c r="K74" s="2"/>
      <c r="L74" s="2"/>
      <c r="M74" s="2"/>
      <c r="N74" s="2"/>
      <c r="O74" s="2"/>
      <c r="P74" s="2"/>
    </row>
    <row r="75" spans="1:16" ht="31.5" x14ac:dyDescent="0.25">
      <c r="A75" s="175"/>
      <c r="B75" s="384" t="s">
        <v>287</v>
      </c>
      <c r="C75" s="4"/>
      <c r="D75" s="3">
        <v>0.8</v>
      </c>
      <c r="E75" s="3">
        <v>0.8</v>
      </c>
      <c r="F75" s="4"/>
      <c r="G75" s="4"/>
      <c r="H75" s="4"/>
      <c r="I75" s="4"/>
      <c r="J75" s="4"/>
      <c r="K75" s="2"/>
      <c r="L75" s="2"/>
      <c r="M75" s="2"/>
      <c r="N75" s="2"/>
      <c r="O75" s="2"/>
      <c r="P75" s="2"/>
    </row>
    <row r="76" spans="1:16" x14ac:dyDescent="0.25">
      <c r="A76" s="175"/>
      <c r="B76" s="384" t="s">
        <v>366</v>
      </c>
      <c r="C76" s="4"/>
      <c r="D76" s="3">
        <v>0.03</v>
      </c>
      <c r="E76" s="3">
        <v>0.03</v>
      </c>
      <c r="F76" s="4"/>
      <c r="G76" s="4"/>
      <c r="H76" s="4"/>
      <c r="I76" s="4"/>
      <c r="J76" s="4"/>
      <c r="K76" s="2"/>
      <c r="L76" s="2"/>
      <c r="M76" s="2"/>
      <c r="N76" s="2"/>
      <c r="O76" s="2"/>
      <c r="P76" s="2"/>
    </row>
    <row r="77" spans="1:16" x14ac:dyDescent="0.25">
      <c r="A77" s="175"/>
      <c r="B77" s="384" t="s">
        <v>27</v>
      </c>
      <c r="C77" s="4"/>
      <c r="D77" s="3">
        <v>18</v>
      </c>
      <c r="E77" s="3">
        <v>18</v>
      </c>
      <c r="F77" s="4"/>
      <c r="G77" s="4"/>
      <c r="H77" s="4"/>
      <c r="I77" s="4"/>
      <c r="J77" s="4"/>
      <c r="K77" s="2"/>
      <c r="L77" s="2"/>
      <c r="M77" s="2"/>
      <c r="N77" s="2"/>
      <c r="O77" s="2"/>
      <c r="P77" s="2"/>
    </row>
    <row r="78" spans="1:16" x14ac:dyDescent="0.25">
      <c r="A78" s="175"/>
      <c r="B78" s="384" t="s">
        <v>361</v>
      </c>
      <c r="C78" s="4"/>
      <c r="D78" s="3" t="s">
        <v>176</v>
      </c>
      <c r="E78" s="3">
        <v>70</v>
      </c>
      <c r="F78" s="4"/>
      <c r="G78" s="4"/>
      <c r="H78" s="4"/>
      <c r="I78" s="4"/>
      <c r="J78" s="4"/>
      <c r="K78" s="2"/>
      <c r="L78" s="2"/>
      <c r="M78" s="2"/>
      <c r="N78" s="2"/>
      <c r="O78" s="2"/>
      <c r="P78" s="2"/>
    </row>
    <row r="79" spans="1:16" ht="36" customHeight="1" x14ac:dyDescent="0.25">
      <c r="A79" s="175"/>
      <c r="B79" s="181" t="s">
        <v>153</v>
      </c>
      <c r="C79" s="182">
        <v>200</v>
      </c>
      <c r="D79" s="183">
        <v>210</v>
      </c>
      <c r="E79" s="183">
        <f>C79*200/K79</f>
        <v>200</v>
      </c>
      <c r="F79" s="184">
        <v>5.58</v>
      </c>
      <c r="G79" s="184">
        <v>6.38</v>
      </c>
      <c r="H79" s="184">
        <v>9.3800000000000008</v>
      </c>
      <c r="I79" s="184">
        <v>117.3</v>
      </c>
      <c r="J79" s="175" t="s">
        <v>432</v>
      </c>
      <c r="K79" s="140">
        <v>200</v>
      </c>
      <c r="L79" s="2"/>
      <c r="M79" s="2"/>
      <c r="N79" s="2"/>
      <c r="O79" s="2"/>
      <c r="P79" s="2"/>
    </row>
    <row r="80" spans="1:16" x14ac:dyDescent="0.25">
      <c r="A80" s="5" t="s">
        <v>73</v>
      </c>
      <c r="B80" s="6"/>
      <c r="C80" s="9">
        <f>SUM(C67:C79)</f>
        <v>260</v>
      </c>
      <c r="D80" s="6"/>
      <c r="E80" s="6"/>
      <c r="F80" s="207">
        <f>SUM(F67:F79)</f>
        <v>14.39</v>
      </c>
      <c r="G80" s="207">
        <f>SUM(G67:G79)</f>
        <v>10.83</v>
      </c>
      <c r="H80" s="207">
        <f>SUM(H67:H79)</f>
        <v>44.36</v>
      </c>
      <c r="I80" s="207">
        <f>SUM(I67:I79)</f>
        <v>332.49</v>
      </c>
      <c r="J80" s="6"/>
      <c r="K80" s="2"/>
      <c r="L80" s="2"/>
      <c r="M80" s="2"/>
      <c r="N80" s="2"/>
      <c r="O80" s="2"/>
      <c r="P80" s="2"/>
    </row>
    <row r="81" spans="1:16" ht="31.5" x14ac:dyDescent="0.25">
      <c r="A81" s="175" t="s">
        <v>74</v>
      </c>
      <c r="B81" s="262" t="s">
        <v>252</v>
      </c>
      <c r="C81" s="298">
        <v>70</v>
      </c>
      <c r="D81" s="301"/>
      <c r="E81" s="301"/>
      <c r="F81" s="302">
        <v>7.24</v>
      </c>
      <c r="G81" s="303">
        <v>4.01</v>
      </c>
      <c r="H81" s="303">
        <v>3.73</v>
      </c>
      <c r="I81" s="303">
        <v>80.03</v>
      </c>
      <c r="J81" s="4" t="s">
        <v>261</v>
      </c>
      <c r="K81" s="2"/>
      <c r="L81" s="2"/>
      <c r="M81" s="2"/>
      <c r="N81" s="2"/>
      <c r="O81" s="2"/>
      <c r="P81" s="2"/>
    </row>
    <row r="82" spans="1:16" ht="31.5" x14ac:dyDescent="0.25">
      <c r="A82" s="175"/>
      <c r="B82" s="304" t="s">
        <v>253</v>
      </c>
      <c r="C82" s="305"/>
      <c r="D82" s="306">
        <v>57</v>
      </c>
      <c r="E82" s="306">
        <v>43</v>
      </c>
      <c r="F82" s="205"/>
      <c r="G82" s="205"/>
      <c r="H82" s="205"/>
      <c r="I82" s="205"/>
      <c r="J82" s="4" t="s">
        <v>17</v>
      </c>
      <c r="K82" s="2"/>
      <c r="L82" s="2"/>
      <c r="M82" s="2"/>
      <c r="N82" s="2"/>
      <c r="O82" s="2"/>
      <c r="P82" s="2"/>
    </row>
    <row r="83" spans="1:16" x14ac:dyDescent="0.25">
      <c r="A83" s="175"/>
      <c r="B83" s="292" t="s">
        <v>254</v>
      </c>
      <c r="C83" s="305"/>
      <c r="D83" s="306">
        <v>13</v>
      </c>
      <c r="E83" s="306">
        <v>13</v>
      </c>
      <c r="F83" s="205"/>
      <c r="G83" s="205"/>
      <c r="H83" s="205"/>
      <c r="I83" s="205"/>
      <c r="J83" s="3"/>
      <c r="K83" s="2"/>
      <c r="L83" s="2"/>
      <c r="M83" s="2"/>
      <c r="N83" s="2"/>
      <c r="O83" s="2"/>
      <c r="P83" s="2"/>
    </row>
    <row r="84" spans="1:16" x14ac:dyDescent="0.25">
      <c r="A84" s="175"/>
      <c r="B84" s="292" t="s">
        <v>62</v>
      </c>
      <c r="C84" s="305"/>
      <c r="D84" s="306">
        <v>16</v>
      </c>
      <c r="E84" s="306">
        <v>13</v>
      </c>
      <c r="F84" s="205"/>
      <c r="G84" s="205"/>
      <c r="H84" s="205"/>
      <c r="I84" s="205"/>
      <c r="J84" s="3"/>
      <c r="K84" s="2"/>
      <c r="L84" s="2"/>
      <c r="M84" s="2"/>
      <c r="N84" s="2"/>
      <c r="O84" s="2"/>
      <c r="P84" s="2"/>
    </row>
    <row r="85" spans="1:16" x14ac:dyDescent="0.25">
      <c r="A85" s="175"/>
      <c r="B85" s="292" t="s">
        <v>209</v>
      </c>
      <c r="C85" s="298"/>
      <c r="D85" s="307">
        <v>8</v>
      </c>
      <c r="E85" s="307">
        <v>7</v>
      </c>
      <c r="F85" s="298"/>
      <c r="G85" s="205"/>
      <c r="H85" s="298"/>
      <c r="I85" s="298"/>
      <c r="J85" s="3"/>
      <c r="K85" s="2"/>
      <c r="L85" s="2"/>
      <c r="M85" s="2"/>
      <c r="N85" s="2"/>
      <c r="O85" s="2"/>
      <c r="P85" s="2"/>
    </row>
    <row r="86" spans="1:16" x14ac:dyDescent="0.25">
      <c r="A86" s="175"/>
      <c r="B86" s="297" t="s">
        <v>255</v>
      </c>
      <c r="C86" s="298"/>
      <c r="D86" s="307">
        <v>1.9</v>
      </c>
      <c r="E86" s="307">
        <v>1.9</v>
      </c>
      <c r="F86" s="298"/>
      <c r="G86" s="205"/>
      <c r="H86" s="298"/>
      <c r="I86" s="298"/>
      <c r="J86" s="3"/>
      <c r="K86" s="2"/>
      <c r="L86" s="2"/>
      <c r="M86" s="2"/>
      <c r="N86" s="2"/>
      <c r="O86" s="2"/>
      <c r="P86" s="2"/>
    </row>
    <row r="87" spans="1:16" x14ac:dyDescent="0.25">
      <c r="A87" s="175"/>
      <c r="B87" s="297" t="s">
        <v>256</v>
      </c>
      <c r="C87" s="298"/>
      <c r="D87" s="307">
        <v>3.5</v>
      </c>
      <c r="E87" s="307">
        <v>3.5</v>
      </c>
      <c r="F87" s="298"/>
      <c r="G87" s="205"/>
      <c r="H87" s="298"/>
      <c r="I87" s="298"/>
      <c r="J87" s="3"/>
      <c r="K87" s="2"/>
      <c r="L87" s="2"/>
      <c r="M87" s="2"/>
      <c r="N87" s="2"/>
      <c r="O87" s="2"/>
      <c r="P87" s="2"/>
    </row>
    <row r="88" spans="1:16" x14ac:dyDescent="0.25">
      <c r="A88" s="175"/>
      <c r="B88" s="297" t="s">
        <v>257</v>
      </c>
      <c r="C88" s="298"/>
      <c r="D88" s="307">
        <v>1.2</v>
      </c>
      <c r="E88" s="307">
        <v>1.2</v>
      </c>
      <c r="F88" s="298"/>
      <c r="G88" s="205"/>
      <c r="H88" s="298"/>
      <c r="I88" s="298"/>
      <c r="J88" s="3"/>
      <c r="K88" s="2"/>
      <c r="L88" s="2"/>
      <c r="M88" s="2"/>
      <c r="N88" s="2"/>
      <c r="O88" s="2"/>
      <c r="P88" s="2"/>
    </row>
    <row r="89" spans="1:16" x14ac:dyDescent="0.25">
      <c r="A89" s="175"/>
      <c r="B89" s="297" t="s">
        <v>258</v>
      </c>
      <c r="C89" s="298"/>
      <c r="D89" s="308">
        <v>3.5000000000000001E-3</v>
      </c>
      <c r="E89" s="308">
        <v>3.5000000000000001E-3</v>
      </c>
      <c r="F89" s="298"/>
      <c r="G89" s="205"/>
      <c r="H89" s="298"/>
      <c r="I89" s="298"/>
      <c r="J89" s="3"/>
      <c r="K89" s="2"/>
      <c r="L89" s="2"/>
      <c r="M89" s="2"/>
      <c r="N89" s="2"/>
      <c r="O89" s="2"/>
      <c r="P89" s="2"/>
    </row>
    <row r="90" spans="1:16" x14ac:dyDescent="0.25">
      <c r="A90" s="175"/>
      <c r="B90" s="297" t="s">
        <v>21</v>
      </c>
      <c r="C90" s="298"/>
      <c r="D90" s="288">
        <v>0.8</v>
      </c>
      <c r="E90" s="288">
        <v>0.8</v>
      </c>
      <c r="F90" s="298"/>
      <c r="G90" s="205"/>
      <c r="H90" s="298"/>
      <c r="I90" s="298"/>
      <c r="J90" s="3"/>
      <c r="K90" s="2"/>
      <c r="L90" s="2"/>
      <c r="M90" s="2"/>
      <c r="N90" s="2"/>
      <c r="O90" s="2"/>
      <c r="P90" s="2"/>
    </row>
    <row r="91" spans="1:16" ht="31.5" x14ac:dyDescent="0.25">
      <c r="A91" s="175"/>
      <c r="B91" s="297" t="s">
        <v>259</v>
      </c>
      <c r="C91" s="298"/>
      <c r="D91" s="306" t="s">
        <v>176</v>
      </c>
      <c r="E91" s="306">
        <v>35</v>
      </c>
      <c r="F91" s="298"/>
      <c r="G91" s="205"/>
      <c r="H91" s="298"/>
      <c r="I91" s="298"/>
      <c r="J91" s="3"/>
      <c r="K91" s="2"/>
      <c r="L91" s="2"/>
      <c r="M91" s="2"/>
      <c r="N91" s="2"/>
      <c r="O91" s="2"/>
      <c r="P91" s="2"/>
    </row>
    <row r="92" spans="1:16" ht="47.25" x14ac:dyDescent="0.25">
      <c r="A92" s="175"/>
      <c r="B92" s="297" t="s">
        <v>260</v>
      </c>
      <c r="C92" s="298"/>
      <c r="D92" s="306" t="s">
        <v>176</v>
      </c>
      <c r="E92" s="306">
        <v>70</v>
      </c>
      <c r="F92" s="298"/>
      <c r="G92" s="205"/>
      <c r="H92" s="298"/>
      <c r="I92" s="298"/>
      <c r="J92" s="3"/>
      <c r="K92" s="2"/>
      <c r="L92" s="2"/>
      <c r="M92" s="2"/>
      <c r="N92" s="2"/>
      <c r="O92" s="2"/>
      <c r="P92" s="2"/>
    </row>
    <row r="93" spans="1:16" ht="31.5" x14ac:dyDescent="0.25">
      <c r="A93" s="175"/>
      <c r="B93" s="278" t="s">
        <v>339</v>
      </c>
      <c r="C93" s="255">
        <v>150</v>
      </c>
      <c r="D93" s="256"/>
      <c r="E93" s="256"/>
      <c r="F93" s="202">
        <v>5.41</v>
      </c>
      <c r="G93" s="202">
        <v>5.91</v>
      </c>
      <c r="H93" s="202">
        <v>25.38</v>
      </c>
      <c r="I93" s="202">
        <v>176.44</v>
      </c>
      <c r="J93" s="170" t="s">
        <v>344</v>
      </c>
      <c r="K93" s="2"/>
      <c r="L93" s="2"/>
      <c r="M93" s="2"/>
      <c r="N93" s="2"/>
      <c r="O93" s="2"/>
      <c r="P93" s="2"/>
    </row>
    <row r="94" spans="1:16" x14ac:dyDescent="0.25">
      <c r="A94" s="175"/>
      <c r="B94" s="280" t="s">
        <v>87</v>
      </c>
      <c r="C94" s="255"/>
      <c r="D94" s="252">
        <v>179</v>
      </c>
      <c r="E94" s="252">
        <v>134</v>
      </c>
      <c r="F94" s="202"/>
      <c r="G94" s="202"/>
      <c r="H94" s="202"/>
      <c r="I94" s="202"/>
      <c r="J94" s="170" t="s">
        <v>17</v>
      </c>
      <c r="K94" s="2"/>
      <c r="L94" s="2"/>
      <c r="M94" s="2"/>
      <c r="N94" s="2"/>
      <c r="O94" s="2"/>
      <c r="P94" s="2"/>
    </row>
    <row r="95" spans="1:16" ht="31.5" x14ac:dyDescent="0.25">
      <c r="A95" s="175"/>
      <c r="B95" s="280" t="s">
        <v>340</v>
      </c>
      <c r="C95" s="255"/>
      <c r="D95" s="252">
        <v>9</v>
      </c>
      <c r="E95" s="252">
        <v>9</v>
      </c>
      <c r="F95" s="202"/>
      <c r="G95" s="202"/>
      <c r="H95" s="202"/>
      <c r="I95" s="202"/>
      <c r="J95" s="170"/>
      <c r="K95" s="2"/>
      <c r="L95" s="2"/>
      <c r="M95" s="2"/>
      <c r="N95" s="2"/>
      <c r="O95" s="2"/>
      <c r="P95" s="2"/>
    </row>
    <row r="96" spans="1:16" x14ac:dyDescent="0.25">
      <c r="A96" s="175"/>
      <c r="B96" s="280" t="s">
        <v>79</v>
      </c>
      <c r="C96" s="255"/>
      <c r="D96" s="252" t="s">
        <v>345</v>
      </c>
      <c r="E96" s="252">
        <v>13</v>
      </c>
      <c r="F96" s="202"/>
      <c r="G96" s="202"/>
      <c r="H96" s="202"/>
      <c r="I96" s="202"/>
      <c r="J96" s="170"/>
      <c r="K96" s="2"/>
      <c r="L96" s="2"/>
      <c r="M96" s="2"/>
      <c r="N96" s="2"/>
      <c r="O96" s="2"/>
      <c r="P96" s="2"/>
    </row>
    <row r="97" spans="1:16" ht="31.5" x14ac:dyDescent="0.25">
      <c r="A97" s="175"/>
      <c r="B97" s="282" t="s">
        <v>341</v>
      </c>
      <c r="C97" s="255"/>
      <c r="D97" s="252"/>
      <c r="E97" s="202">
        <v>32</v>
      </c>
      <c r="F97" s="202"/>
      <c r="G97" s="202"/>
      <c r="H97" s="202"/>
      <c r="I97" s="202"/>
      <c r="J97" s="170"/>
      <c r="K97" s="2"/>
      <c r="L97" s="2"/>
      <c r="M97" s="2"/>
      <c r="N97" s="2"/>
      <c r="O97" s="2"/>
      <c r="P97" s="2"/>
    </row>
    <row r="98" spans="1:16" ht="31.5" x14ac:dyDescent="0.25">
      <c r="A98" s="175"/>
      <c r="B98" s="280" t="s">
        <v>322</v>
      </c>
      <c r="C98" s="255"/>
      <c r="D98" s="252">
        <v>32</v>
      </c>
      <c r="E98" s="252">
        <v>32</v>
      </c>
      <c r="F98" s="202"/>
      <c r="G98" s="202"/>
      <c r="H98" s="202"/>
      <c r="I98" s="202"/>
      <c r="J98" s="170"/>
      <c r="K98" s="2"/>
      <c r="L98" s="2"/>
      <c r="M98" s="2"/>
      <c r="N98" s="2"/>
      <c r="O98" s="2"/>
      <c r="P98" s="2"/>
    </row>
    <row r="99" spans="1:16" x14ac:dyDescent="0.25">
      <c r="A99" s="175"/>
      <c r="B99" s="280" t="s">
        <v>64</v>
      </c>
      <c r="C99" s="255"/>
      <c r="D99" s="252">
        <v>2.6</v>
      </c>
      <c r="E99" s="252">
        <v>2.6</v>
      </c>
      <c r="F99" s="202"/>
      <c r="G99" s="202"/>
      <c r="H99" s="202"/>
      <c r="I99" s="202"/>
      <c r="J99" s="170"/>
      <c r="K99" s="2"/>
      <c r="L99" s="2"/>
      <c r="M99" s="2"/>
      <c r="N99" s="2"/>
      <c r="O99" s="2"/>
      <c r="P99" s="2"/>
    </row>
    <row r="100" spans="1:16" ht="31.5" x14ac:dyDescent="0.25">
      <c r="A100" s="175"/>
      <c r="B100" s="280" t="s">
        <v>61</v>
      </c>
      <c r="C100" s="255"/>
      <c r="D100" s="252">
        <v>2.6</v>
      </c>
      <c r="E100" s="252">
        <v>2.6</v>
      </c>
      <c r="F100" s="202"/>
      <c r="G100" s="202"/>
      <c r="H100" s="202"/>
      <c r="I100" s="202"/>
      <c r="J100" s="170"/>
      <c r="K100" s="2"/>
      <c r="L100" s="2"/>
      <c r="M100" s="2"/>
      <c r="N100" s="2"/>
      <c r="O100" s="2"/>
      <c r="P100" s="2"/>
    </row>
    <row r="101" spans="1:16" x14ac:dyDescent="0.25">
      <c r="A101" s="175"/>
      <c r="B101" s="156" t="s">
        <v>189</v>
      </c>
      <c r="C101" s="157"/>
      <c r="D101" s="157">
        <v>1</v>
      </c>
      <c r="E101" s="157">
        <v>1</v>
      </c>
      <c r="F101" s="150"/>
      <c r="G101" s="150"/>
      <c r="H101" s="150"/>
      <c r="I101" s="150"/>
      <c r="J101" s="283"/>
      <c r="K101" s="2"/>
      <c r="L101" s="2"/>
      <c r="M101" s="2"/>
      <c r="N101" s="2"/>
      <c r="O101" s="2"/>
      <c r="P101" s="2"/>
    </row>
    <row r="102" spans="1:16" x14ac:dyDescent="0.25">
      <c r="A102" s="3"/>
      <c r="B102" s="118" t="s">
        <v>229</v>
      </c>
      <c r="C102" s="101">
        <v>200</v>
      </c>
      <c r="D102" s="150"/>
      <c r="E102" s="150"/>
      <c r="F102" s="70">
        <v>0.12</v>
      </c>
      <c r="G102" s="70">
        <v>0</v>
      </c>
      <c r="H102" s="70">
        <v>22.62</v>
      </c>
      <c r="I102" s="70">
        <v>88.24</v>
      </c>
      <c r="J102" s="4"/>
      <c r="K102" s="2"/>
      <c r="L102" s="2"/>
      <c r="M102" s="2"/>
      <c r="N102" s="2"/>
      <c r="O102" s="2"/>
      <c r="P102" s="2"/>
    </row>
    <row r="103" spans="1:16" x14ac:dyDescent="0.25">
      <c r="A103" s="3"/>
      <c r="B103" s="99" t="s">
        <v>230</v>
      </c>
      <c r="C103" s="150"/>
      <c r="D103" s="150">
        <v>25</v>
      </c>
      <c r="E103" s="150">
        <v>25</v>
      </c>
      <c r="F103" s="70"/>
      <c r="G103" s="70"/>
      <c r="H103" s="70"/>
      <c r="I103" s="70"/>
      <c r="J103" s="4"/>
      <c r="K103" s="2"/>
      <c r="L103" s="2"/>
      <c r="M103" s="2"/>
      <c r="N103" s="2"/>
      <c r="O103" s="2"/>
      <c r="P103" s="2"/>
    </row>
    <row r="104" spans="1:16" x14ac:dyDescent="0.25">
      <c r="A104" s="3"/>
      <c r="B104" s="99" t="s">
        <v>201</v>
      </c>
      <c r="C104" s="150"/>
      <c r="D104" s="150">
        <v>185</v>
      </c>
      <c r="E104" s="150">
        <v>185</v>
      </c>
      <c r="F104" s="70"/>
      <c r="G104" s="70"/>
      <c r="H104" s="70"/>
      <c r="I104" s="70"/>
      <c r="J104" s="3"/>
      <c r="K104" s="2"/>
      <c r="L104" s="2"/>
      <c r="M104" s="2"/>
      <c r="N104" s="2"/>
      <c r="O104" s="2"/>
      <c r="P104" s="2"/>
    </row>
    <row r="105" spans="1:16" x14ac:dyDescent="0.25">
      <c r="A105" s="3"/>
      <c r="B105" s="118" t="s">
        <v>305</v>
      </c>
      <c r="C105" s="101">
        <v>100</v>
      </c>
      <c r="D105" s="150">
        <v>114</v>
      </c>
      <c r="E105" s="150">
        <f>C105</f>
        <v>100</v>
      </c>
      <c r="F105" s="101">
        <f>C105*0.44/K105</f>
        <v>0.4</v>
      </c>
      <c r="G105" s="101">
        <f>C105*0.44/K105</f>
        <v>0.4</v>
      </c>
      <c r="H105" s="101">
        <f>C105*10.78/K105</f>
        <v>9.8000000000000007</v>
      </c>
      <c r="I105" s="101">
        <v>45</v>
      </c>
      <c r="J105" s="3"/>
      <c r="K105" s="2">
        <v>110</v>
      </c>
      <c r="L105" s="2"/>
      <c r="M105" s="2"/>
      <c r="N105" s="2"/>
      <c r="O105" s="2"/>
      <c r="P105" s="2"/>
    </row>
    <row r="106" spans="1:16" x14ac:dyDescent="0.25">
      <c r="A106" s="3"/>
      <c r="B106" s="118" t="s">
        <v>29</v>
      </c>
      <c r="C106" s="152">
        <v>20</v>
      </c>
      <c r="D106" s="153">
        <v>20</v>
      </c>
      <c r="E106" s="153">
        <v>20</v>
      </c>
      <c r="F106" s="152">
        <v>1.52</v>
      </c>
      <c r="G106" s="152">
        <v>0.18</v>
      </c>
      <c r="H106" s="152">
        <v>9.34</v>
      </c>
      <c r="I106" s="152">
        <v>46.2</v>
      </c>
      <c r="J106" s="3"/>
      <c r="K106" s="2"/>
      <c r="L106" s="2"/>
      <c r="M106" s="2"/>
      <c r="N106" s="2"/>
      <c r="O106" s="2"/>
      <c r="P106" s="2"/>
    </row>
    <row r="107" spans="1:16" x14ac:dyDescent="0.25">
      <c r="A107" s="3"/>
      <c r="B107" s="123" t="s">
        <v>85</v>
      </c>
      <c r="C107" s="152">
        <v>20</v>
      </c>
      <c r="D107" s="153">
        <v>20</v>
      </c>
      <c r="E107" s="153">
        <v>20</v>
      </c>
      <c r="F107" s="152">
        <v>1.54</v>
      </c>
      <c r="G107" s="152">
        <v>0.28000000000000003</v>
      </c>
      <c r="H107" s="152">
        <v>7.52</v>
      </c>
      <c r="I107" s="152">
        <v>40.200000000000003</v>
      </c>
      <c r="J107" s="3"/>
      <c r="K107" s="2"/>
      <c r="L107" s="2"/>
      <c r="M107" s="2"/>
      <c r="N107" s="2"/>
      <c r="O107" s="2"/>
      <c r="P107" s="2"/>
    </row>
    <row r="108" spans="1:16" x14ac:dyDescent="0.25">
      <c r="A108" s="5" t="s">
        <v>82</v>
      </c>
      <c r="B108" s="5"/>
      <c r="C108" s="9">
        <f>SUM(C81:C107)</f>
        <v>560</v>
      </c>
      <c r="D108" s="5"/>
      <c r="E108" s="5"/>
      <c r="F108" s="174">
        <f>SUM(F81:F107)</f>
        <v>16.23</v>
      </c>
      <c r="G108" s="174">
        <f>SUM(G81:G107)</f>
        <v>10.78</v>
      </c>
      <c r="H108" s="174">
        <f>SUM(H81:H107)</f>
        <v>78.39</v>
      </c>
      <c r="I108" s="174">
        <f>SUM(I81:I107)</f>
        <v>476.11</v>
      </c>
      <c r="J108" s="5"/>
      <c r="K108" s="2"/>
      <c r="L108" s="2"/>
      <c r="M108" s="2"/>
      <c r="N108" s="2"/>
      <c r="O108" s="2"/>
      <c r="P108" s="2"/>
    </row>
    <row r="109" spans="1:16" x14ac:dyDescent="0.25">
      <c r="A109" s="14" t="s">
        <v>83</v>
      </c>
      <c r="B109" s="14"/>
      <c r="C109" s="14"/>
      <c r="D109" s="14"/>
      <c r="E109" s="14"/>
      <c r="F109" s="102">
        <f>F24+F26+F66+F80+F108</f>
        <v>81.83</v>
      </c>
      <c r="G109" s="102">
        <f>G24+G26+G66+G80+G108</f>
        <v>73</v>
      </c>
      <c r="H109" s="102">
        <f>H24+H26+H66+H80+H108</f>
        <v>329.39</v>
      </c>
      <c r="I109" s="102">
        <f>I24+I26+I66+I80+I108</f>
        <v>2227.5300000000002</v>
      </c>
      <c r="J109" s="14"/>
      <c r="K109" s="2"/>
      <c r="L109" s="2"/>
      <c r="M109" s="2"/>
      <c r="N109" s="2"/>
      <c r="O109" s="2"/>
      <c r="P109" s="2"/>
    </row>
    <row r="110" spans="1:16" ht="16.5" thickBot="1" x14ac:dyDescent="0.3">
      <c r="J110" s="2"/>
      <c r="K110" s="2"/>
      <c r="L110" s="2"/>
      <c r="M110" s="2"/>
      <c r="N110" s="2"/>
      <c r="O110" s="2"/>
      <c r="P110" s="2"/>
    </row>
    <row r="111" spans="1:16" ht="16.5" thickBot="1" x14ac:dyDescent="0.3">
      <c r="A111" s="214" t="s">
        <v>133</v>
      </c>
      <c r="B111" s="215" t="s">
        <v>134</v>
      </c>
      <c r="C111" s="216" t="s">
        <v>135</v>
      </c>
      <c r="D111" s="217" t="s">
        <v>136</v>
      </c>
      <c r="E111" s="218"/>
      <c r="F111" s="218"/>
      <c r="G111" s="218"/>
      <c r="H111" s="218"/>
      <c r="J111" s="2"/>
      <c r="K111" s="2"/>
      <c r="L111" s="2"/>
      <c r="M111" s="2"/>
      <c r="N111" s="2"/>
      <c r="O111" s="2"/>
      <c r="P111" s="2"/>
    </row>
    <row r="112" spans="1:16" x14ac:dyDescent="0.25">
      <c r="A112" s="219" t="s">
        <v>137</v>
      </c>
      <c r="B112" s="220">
        <f>I24</f>
        <v>408.62</v>
      </c>
      <c r="C112" s="221">
        <f>B112/B117*100</f>
        <v>18.344085152612983</v>
      </c>
      <c r="D112" s="222">
        <v>0.2</v>
      </c>
      <c r="E112" s="104"/>
      <c r="F112" s="104"/>
      <c r="G112" s="223"/>
      <c r="H112" s="224"/>
      <c r="J112" s="2"/>
      <c r="K112" s="2"/>
      <c r="L112" s="2"/>
      <c r="M112" s="2"/>
      <c r="N112" s="2"/>
      <c r="O112" s="2"/>
      <c r="P112" s="2"/>
    </row>
    <row r="113" spans="1:16" x14ac:dyDescent="0.25">
      <c r="A113" s="219" t="s">
        <v>138</v>
      </c>
      <c r="B113" s="220">
        <f>I26</f>
        <v>92</v>
      </c>
      <c r="C113" s="221">
        <f>B113/B117*100</f>
        <v>4.1301351721413404</v>
      </c>
      <c r="D113" s="222">
        <v>0.05</v>
      </c>
      <c r="E113" s="104"/>
      <c r="F113" s="104"/>
      <c r="G113" s="223"/>
      <c r="H113" s="224"/>
      <c r="J113" s="2"/>
      <c r="K113" s="2"/>
      <c r="L113" s="2"/>
      <c r="M113" s="2"/>
      <c r="N113" s="2"/>
      <c r="O113" s="2"/>
      <c r="P113" s="2"/>
    </row>
    <row r="114" spans="1:16" x14ac:dyDescent="0.25">
      <c r="A114" s="225" t="s">
        <v>139</v>
      </c>
      <c r="B114" s="226">
        <f>I66</f>
        <v>918.31000000000006</v>
      </c>
      <c r="C114" s="227">
        <f>B114/B117*100</f>
        <v>41.225482934012106</v>
      </c>
      <c r="D114" s="228">
        <v>0.35</v>
      </c>
      <c r="E114" s="104"/>
      <c r="F114" s="104"/>
      <c r="G114" s="223"/>
      <c r="H114" s="229"/>
      <c r="J114" s="2"/>
      <c r="K114" s="2"/>
      <c r="L114" s="2"/>
      <c r="M114" s="2"/>
      <c r="N114" s="2"/>
      <c r="O114" s="2"/>
      <c r="P114" s="2"/>
    </row>
    <row r="115" spans="1:16" x14ac:dyDescent="0.25">
      <c r="A115" s="225" t="s">
        <v>140</v>
      </c>
      <c r="B115" s="226">
        <f>I80</f>
        <v>332.49</v>
      </c>
      <c r="C115" s="227">
        <f>B115/B117*100</f>
        <v>14.926398297666024</v>
      </c>
      <c r="D115" s="228">
        <v>0.15</v>
      </c>
      <c r="E115" s="104"/>
      <c r="F115" s="104"/>
      <c r="G115" s="223"/>
      <c r="H115" s="224"/>
      <c r="J115" s="2"/>
      <c r="K115" s="2"/>
      <c r="L115" s="2"/>
      <c r="M115" s="2"/>
      <c r="N115" s="2"/>
      <c r="O115" s="2"/>
      <c r="P115" s="2"/>
    </row>
    <row r="116" spans="1:16" ht="16.5" thickBot="1" x14ac:dyDescent="0.3">
      <c r="A116" s="225" t="s">
        <v>141</v>
      </c>
      <c r="B116" s="226">
        <f>I108</f>
        <v>476.11</v>
      </c>
      <c r="C116" s="227">
        <f>B116/B117*100</f>
        <v>21.373898443567537</v>
      </c>
      <c r="D116" s="228">
        <v>0.25</v>
      </c>
      <c r="E116" s="104"/>
      <c r="F116" s="104"/>
      <c r="G116" s="223"/>
      <c r="H116" s="224"/>
      <c r="J116" s="2"/>
      <c r="K116" s="2"/>
      <c r="L116" s="2"/>
      <c r="M116" s="2"/>
      <c r="N116" s="2"/>
      <c r="O116" s="2"/>
      <c r="P116" s="2"/>
    </row>
    <row r="117" spans="1:16" ht="16.5" thickBot="1" x14ac:dyDescent="0.3">
      <c r="A117" s="230" t="s">
        <v>142</v>
      </c>
      <c r="B117" s="231">
        <f>SUM(B112:B116)</f>
        <v>2227.5300000000002</v>
      </c>
      <c r="C117" s="232"/>
      <c r="D117" s="233"/>
      <c r="E117" s="104"/>
      <c r="F117" s="104"/>
      <c r="G117" s="104"/>
      <c r="H117" s="104"/>
      <c r="J117" s="2"/>
      <c r="K117" s="2"/>
      <c r="L117" s="2"/>
      <c r="M117" s="2"/>
      <c r="N117" s="2"/>
      <c r="O117" s="2"/>
      <c r="P117" s="2"/>
    </row>
    <row r="118" spans="1:16" x14ac:dyDescent="0.25"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</sheetData>
  <mergeCells count="8">
    <mergeCell ref="A1:J1"/>
    <mergeCell ref="A4:A5"/>
    <mergeCell ref="B4:B5"/>
    <mergeCell ref="C4:C5"/>
    <mergeCell ref="D4:E4"/>
    <mergeCell ref="F4:H4"/>
    <mergeCell ref="I4:I5"/>
    <mergeCell ref="J4:J5"/>
  </mergeCells>
  <pageMargins left="0.51181102362204722" right="0" top="0.35433070866141736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6</vt:i4>
      </vt:variant>
    </vt:vector>
  </HeadingPairs>
  <TitlesOfParts>
    <vt:vector size="20" baseType="lpstr">
      <vt:lpstr>день 1</vt:lpstr>
      <vt:lpstr>день 2</vt:lpstr>
      <vt:lpstr>день 4</vt:lpstr>
      <vt:lpstr>день 3</vt:lpstr>
      <vt:lpstr>день 5</vt:lpstr>
      <vt:lpstr>день 6</vt:lpstr>
      <vt:lpstr>день 7</vt:lpstr>
      <vt:lpstr>день 9</vt:lpstr>
      <vt:lpstr>день 8</vt:lpstr>
      <vt:lpstr>день 10</vt:lpstr>
      <vt:lpstr>нормы</vt:lpstr>
      <vt:lpstr>БЖУ</vt:lpstr>
      <vt:lpstr>% соотн по приемам пищи</vt:lpstr>
      <vt:lpstr>Лист1</vt:lpstr>
      <vt:lpstr>'день 10'!Область_печати</vt:lpstr>
      <vt:lpstr>'день 4'!Область_печати</vt:lpstr>
      <vt:lpstr>'день 5'!Область_печати</vt:lpstr>
      <vt:lpstr>'день 7'!Область_печати</vt:lpstr>
      <vt:lpstr>'день 9'!Область_печати</vt:lpstr>
      <vt:lpstr>нормы!Область_печати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2021-08-04T09:41:46Z</dcterms:modified>
</cp:coreProperties>
</file>